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<sst xmlns="http://schemas.openxmlformats.org/spreadsheetml/2006/main" count="447" uniqueCount="161">
  <si>
    <t>Dział</t>
  </si>
  <si>
    <t>Rozdział</t>
  </si>
  <si>
    <t>§</t>
  </si>
  <si>
    <t>Wyszczególnienie</t>
  </si>
  <si>
    <t>Przewidywane wykonanie  za 2005 rok</t>
  </si>
  <si>
    <t>Plan na 2006 rok</t>
  </si>
  <si>
    <t>Udział % w dochodach ogółem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</si>
  <si>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</si>
  <si>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</si>
  <si>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</si>
  <si>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</si>
  <si>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</si>
  <si>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</si>
  <si>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</si>
  <si>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</si>
  <si>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</si>
  <si>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</si>
  <si>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</si>
  <si>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</si>
  <si>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Dotacje celowe otrzymane z gminy na zadania bieżące  realizowane na podstawie  porozumień (umów)  między jst</t>
  </si>
  <si>
    <t>-</t>
  </si>
  <si>
    <t>Wpływy do budżetu  ze środków specjalnych</t>
  </si>
  <si>
    <t>Drogi wewnętrzne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</si>
  <si>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</si>
  <si>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</si>
  <si>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</si>
  <si>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Dotacje celowe otrzymane z gminy na zadania bieżące  realizowane na podstawie  porozumień (umów)  między jst-współfinansowanie programów  realizowanych ze środków bezzwrotnych pochodzących z Unii Europejskiej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</si>
  <si>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</si>
  <si>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</si>
  <si>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</si>
  <si>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</si>
  <si>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</si>
  <si>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Wpłaty z tytułu odpłatnego  nabycia prawa własności oraz  prawa użytkowania wieczystego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</si>
  <si>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</si>
  <si>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</si>
  <si>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</si>
  <si>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</si>
  <si>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</si>
  <si>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</si>
  <si>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</si>
  <si>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</si>
  <si>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</si>
  <si>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</si>
  <si>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</si>
  <si>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5.000</t>
  </si>
  <si>
    <t>Dochody z najmu i dzierżawy  składników majątkowych Skarbu Państwa , jst lub innych jednostek zaliczanych do sektora finansów publiczn.oraz innych umów o podobnym charakterze</t>
  </si>
  <si>
    <t>184.696</t>
  </si>
  <si>
    <t>Dotacje celowe otrzymane z budżetu państwa na zadania bieżące  realizowane przez powiat na podstawie porozumień z organami administracji rządowej-pozostałe</t>
  </si>
  <si>
    <t>37.500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</si>
  <si>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</si>
  <si>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</si>
  <si>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</si>
  <si>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</si>
  <si>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</si>
  <si>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</si>
  <si>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</si>
  <si>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</si>
  <si>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</si>
  <si>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</si>
  <si>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</si>
  <si>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</si>
  <si>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</si>
  <si>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</si>
  <si>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</si>
  <si>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</si>
  <si>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</si>
  <si>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</si>
  <si>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</si>
  <si>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</si>
  <si>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</si>
  <si>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</si>
  <si>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</si>
  <si>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</si>
  <si>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</si>
  <si>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</si>
  <si>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</si>
  <si>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</si>
  <si>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</si>
  <si>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</si>
  <si>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</si>
  <si>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</si>
  <si>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</si>
  <si>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</si>
  <si>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</si>
  <si>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</si>
  <si>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</si>
  <si>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</si>
  <si>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 xml:space="preserve">Dotacje celowe otrzymane z budżetu państwa na realizację inwestycji i zakupów inwestycyjnych własnych powiatu 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</si>
  <si>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</si>
  <si>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</si>
  <si>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</si>
  <si>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</si>
  <si>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</si>
  <si>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13.000</t>
  </si>
  <si>
    <t>Powiatowe urzędy pracy</t>
  </si>
  <si>
    <t>Dotacje celowe otrzymane z powiatu na zadania bieżące realizowane na podstawie porozumień (umów) między jednostkami samorządu terytorialnego</t>
  </si>
  <si>
    <t>Pomoc dla repatriantów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</si>
  <si>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</si>
  <si>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</si>
  <si>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</si>
  <si>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</si>
  <si>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</si>
  <si>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</si>
  <si>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</si>
  <si>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</si>
  <si>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Wpływy ze sprzedaży wyrobów</t>
  </si>
  <si>
    <t>Pomoc materialna dla uczniów</t>
  </si>
  <si>
    <t>Dotacje celowe otrzymane od samorządu województwa na zadania bieżące realizowane  na podstawie porozumień (umów) między jednostkami samorządu terytorialnego-finansowanie programów i projektów ze środków funduszy strukturalnych , Funduszu Spójności  oraz z Sekcji Gwarancji Europejskiego Funduszu  Orientacji i Gwarancji Rolnej</t>
  </si>
  <si>
    <t>Dotacje celowe otrzymane od samorządu województwa na zadania bieżące realizowane  na podstawie porozumień (umów) między jednostkami samorządu terytorialnego-współfinansowanie programów i projektów realizowanych ze środków  z funduszy strukturalnych , Funduszu Spójności  oraz z Sekcji Gwarancji Europejski.Funduszu  Orientacji i Gwarancji Rolnej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</si>
  <si>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</si>
  <si>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</si>
  <si>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</si>
  <si>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</si>
  <si>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</si>
  <si>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</si>
  <si>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>Dotacje celowe otrzymane z budżetu państwa na zadania bieżące realizowane przez powiat na podstawie porozumień  z organami administracji rządowej-pozostałe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</si>
  <si>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</si>
  <si>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</si>
  <si>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</si>
  <si>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>Wpływy do budżetu ze środków specjalnych</t>
  </si>
  <si>
    <t>Dotacje celowe otrzymane od samorządu województwa na zadania bieżące realizowane  na podstawie porozumień (umów) między jednostkami samorządu terytorialnego-współfinansowanie programów i projektów realizowanych  ze środków z funduszy strukturalnych , Funduszu Spójności  oraz z Sekcji Gwarancji Europejski.Funduszu  Orientacji i Gwarancji Rolnej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</si>
  <si>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</si>
  <si>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</si>
  <si>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 xml:space="preserve"> Załącznik Nr 1</t>
  </si>
  <si>
    <t>%               (6:5)</t>
  </si>
  <si>
    <t>(w złotych)</t>
  </si>
  <si>
    <t>Wpływy z tytułu pomocy finansowej udzielanej między j. s. t. na dofinansowanie  własnych zadań bieżących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</si>
  <si>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</si>
  <si>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</si>
  <si>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Wpływy z tytułu pomocy finansowej udzielonej między j.s.t. na dofinansowanie własnych zadań bieżących</t>
  </si>
  <si>
    <t>O10</t>
  </si>
  <si>
    <t>O20</t>
  </si>
  <si>
    <t>O420</t>
  </si>
  <si>
    <t>O470</t>
  </si>
  <si>
    <t>O680</t>
  </si>
  <si>
    <t>O690</t>
  </si>
  <si>
    <t>O750</t>
  </si>
  <si>
    <t>O770</t>
  </si>
  <si>
    <t>O830</t>
  </si>
  <si>
    <t>O840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</si>
  <si>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</si>
  <si>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</si>
  <si>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</si>
  <si>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</si>
  <si>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</si>
  <si>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</si>
  <si>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</si>
  <si>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</si>
  <si>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</si>
  <si>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Dotacje celowe otrzymane z budżetu państwa na zadania  bieżące realizowane  przez powiat  na podstawie porozumień z organami administracji rządowej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</si>
  <si>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</si>
  <si>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</si>
  <si>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</si>
  <si>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 xml:space="preserve"> -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</si>
  <si>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</si>
  <si>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</si>
  <si>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</si>
  <si>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uzupełnienie dochodów</t>
  </si>
  <si>
    <t>do Uchwały Nr ....</t>
  </si>
  <si>
    <t>Rady Powiatu Jeleniogórskiego</t>
  </si>
  <si>
    <t>z dnia .....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</si>
</sst>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43" fontId="4" fillId="0" borderId="1" xfId="15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9" fontId="4" fillId="0" borderId="8" xfId="15" applyNumberFormat="1" applyFont="1" applyBorder="1" applyAlignment="1">
      <alignment wrapText="1"/>
    </xf>
    <xf numFmtId="43" fontId="4" fillId="0" borderId="8" xfId="15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9" fontId="4" fillId="0" borderId="13" xfId="15" applyNumberFormat="1" applyFont="1" applyBorder="1" applyAlignment="1">
      <alignment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9" fontId="2" fillId="0" borderId="1" xfId="15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B1">
      <selection activeCell="E4" sqref="E4"/>
    </sheetView>
  </sheetViews>
  <sheetFormatPr defaultColWidth="9.140625" defaultRowHeight="12.75"/>
  <cols>
    <col min="4" max="4" width="54.00390625" style="0" customWidth="1"/>
    <col min="5" max="5" width="13.8515625" style="0" customWidth="1"/>
    <col min="6" max="6" width="14.140625" style="0" customWidth="1"/>
    <col min="7" max="7" width="10.28125" style="0" customWidth="1"/>
    <col min="8" max="8" width="10.00390625" style="0" customWidth="1"/>
  </cols>
  <sheetData>
    <row r="1" spans="5:6" ht="12.75">
      <c r="E1" s="1"/>
      <c r="F1" s="1" t="s">
        <v>123</v>
      </c>
    </row>
    <row r="2" spans="1:7" ht="12.75" customHeight="1">
      <c r="A2" s="45" t="s">
        <v>147</v>
      </c>
      <c r="B2" s="45"/>
      <c r="C2" s="45"/>
      <c r="D2" s="45"/>
      <c r="E2" s="45"/>
      <c r="F2" s="49" t="s">
        <v>158</v>
      </c>
      <c r="G2" s="49"/>
    </row>
    <row r="3" spans="2:6" ht="14.25">
      <c r="B3" s="2" t="s">
        <v>148</v>
      </c>
      <c r="E3" s="1"/>
      <c r="F3" s="1" t="s">
        <v>159</v>
      </c>
    </row>
    <row r="4" spans="5:8" ht="13.5" thickBot="1">
      <c r="E4" s="1"/>
      <c r="F4" s="1" t="s">
        <v>160</v>
      </c>
      <c r="H4" s="19" t="s">
        <v>125</v>
      </c>
    </row>
    <row r="5" spans="1:8" ht="45" customHeight="1" thickBot="1">
      <c r="A5" s="24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26" t="s">
        <v>5</v>
      </c>
      <c r="G5" s="24" t="s">
        <v>124</v>
      </c>
      <c r="H5" s="27" t="s">
        <v>6</v>
      </c>
    </row>
    <row r="6" spans="1:8" ht="12.75" customHeight="1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0.25" customHeight="1">
      <c r="A7" s="28" t="s">
        <v>130</v>
      </c>
      <c r="B7" s="29"/>
      <c r="C7" s="30"/>
      <c r="D7" s="30" t="s">
        <v>7</v>
      </c>
      <c r="E7" s="31">
        <v>10000</v>
      </c>
      <c r="F7" s="31">
        <v>20000</v>
      </c>
      <c r="G7" s="32">
        <f>F7/E7*100</f>
        <v>200</v>
      </c>
      <c r="H7" s="33">
        <f>SUM((F7/43102847)*100)</f>
        <v>0.046400647270469164</v>
      </c>
    </row>
    <row r="8" spans="1:8" ht="15">
      <c r="A8" s="20"/>
      <c r="B8" s="3" t="s">
        <v>145</v>
      </c>
      <c r="C8" s="4"/>
      <c r="D8" s="4" t="s">
        <v>9</v>
      </c>
      <c r="E8" s="13">
        <v>10000</v>
      </c>
      <c r="F8" s="13">
        <v>20000</v>
      </c>
      <c r="G8" s="9">
        <f>F8/E8*100</f>
        <v>200</v>
      </c>
      <c r="H8" s="33">
        <f aca="true" t="shared" si="0" ref="H8:H18">SUM((F8/43102847)*100)</f>
        <v>0.046400647270469164</v>
      </c>
    </row>
    <row r="9" spans="1:8" ht="48" customHeight="1">
      <c r="A9" s="20"/>
      <c r="B9" s="3"/>
      <c r="C9" s="3">
        <v>2110</v>
      </c>
      <c r="D9" s="4" t="s">
        <v>10</v>
      </c>
      <c r="E9" s="13">
        <v>10000</v>
      </c>
      <c r="F9" s="13">
        <v>20000</v>
      </c>
      <c r="G9" s="9">
        <f>F9/E9*100</f>
        <v>200</v>
      </c>
      <c r="H9" s="33">
        <f t="shared" si="0"/>
        <v>0.046400647270469164</v>
      </c>
    </row>
    <row r="10" spans="1:8" ht="14.25">
      <c r="A10" s="21" t="s">
        <v>131</v>
      </c>
      <c r="B10" s="6"/>
      <c r="C10" s="6"/>
      <c r="D10" s="7" t="s">
        <v>11</v>
      </c>
      <c r="E10" s="12">
        <v>114938</v>
      </c>
      <c r="F10" s="12">
        <v>114937</v>
      </c>
      <c r="G10" s="17">
        <f>F10/E10*100</f>
        <v>99.99912996572064</v>
      </c>
      <c r="H10" s="33">
        <f t="shared" si="0"/>
        <v>0.26665755976629574</v>
      </c>
    </row>
    <row r="11" spans="1:8" ht="15">
      <c r="A11" s="20"/>
      <c r="B11" s="3" t="s">
        <v>146</v>
      </c>
      <c r="C11" s="3"/>
      <c r="D11" s="4" t="s">
        <v>12</v>
      </c>
      <c r="E11" s="13">
        <v>114938</v>
      </c>
      <c r="F11" s="13">
        <f>F12+F13</f>
        <v>114937</v>
      </c>
      <c r="G11" s="18">
        <f aca="true" t="shared" si="1" ref="G11:G18">F11/E11*100</f>
        <v>99.99912996572064</v>
      </c>
      <c r="H11" s="33">
        <f t="shared" si="0"/>
        <v>0.26665755976629574</v>
      </c>
    </row>
    <row r="12" spans="1:8" ht="34.5" customHeight="1">
      <c r="A12" s="20"/>
      <c r="B12" s="3"/>
      <c r="C12" s="3">
        <v>2440</v>
      </c>
      <c r="D12" s="4" t="s">
        <v>13</v>
      </c>
      <c r="E12" s="13">
        <v>10000</v>
      </c>
      <c r="F12" s="13">
        <v>10000</v>
      </c>
      <c r="G12" s="18">
        <f t="shared" si="1"/>
        <v>100</v>
      </c>
      <c r="H12" s="33">
        <f t="shared" si="0"/>
        <v>0.023200323635234582</v>
      </c>
    </row>
    <row r="13" spans="1:8" ht="45.75" customHeight="1">
      <c r="A13" s="20"/>
      <c r="B13" s="3"/>
      <c r="C13" s="3">
        <v>2460</v>
      </c>
      <c r="D13" s="4" t="s">
        <v>122</v>
      </c>
      <c r="E13" s="13">
        <v>104938</v>
      </c>
      <c r="F13" s="13">
        <v>104937</v>
      </c>
      <c r="G13" s="18">
        <f t="shared" si="1"/>
        <v>99.99904705635709</v>
      </c>
      <c r="H13" s="33">
        <f t="shared" si="0"/>
        <v>0.24345723613106116</v>
      </c>
    </row>
    <row r="14" spans="1:8" ht="14.25">
      <c r="A14" s="21">
        <v>600</v>
      </c>
      <c r="B14" s="6"/>
      <c r="C14" s="6"/>
      <c r="D14" s="7" t="s">
        <v>14</v>
      </c>
      <c r="E14" s="12">
        <v>1002851</v>
      </c>
      <c r="F14" s="12">
        <v>45770</v>
      </c>
      <c r="G14" s="17">
        <f t="shared" si="1"/>
        <v>4.563988070012394</v>
      </c>
      <c r="H14" s="33">
        <f t="shared" si="0"/>
        <v>0.10618788127846868</v>
      </c>
    </row>
    <row r="15" spans="1:8" ht="15">
      <c r="A15" s="20"/>
      <c r="B15" s="3">
        <v>60014</v>
      </c>
      <c r="C15" s="3"/>
      <c r="D15" s="4" t="s">
        <v>15</v>
      </c>
      <c r="E15" s="13">
        <v>709721</v>
      </c>
      <c r="F15" s="13">
        <f>F16+F17+F18</f>
        <v>45770</v>
      </c>
      <c r="G15" s="18">
        <f t="shared" si="1"/>
        <v>6.449013062879638</v>
      </c>
      <c r="H15" s="33">
        <f t="shared" si="0"/>
        <v>0.10618788127846868</v>
      </c>
    </row>
    <row r="16" spans="1:8" ht="15">
      <c r="A16" s="20"/>
      <c r="B16" s="3"/>
      <c r="C16" s="3" t="s">
        <v>135</v>
      </c>
      <c r="D16" s="4" t="s">
        <v>16</v>
      </c>
      <c r="E16" s="13">
        <v>83700</v>
      </c>
      <c r="F16" s="13">
        <v>45000</v>
      </c>
      <c r="G16" s="18">
        <f t="shared" si="1"/>
        <v>53.76344086021505</v>
      </c>
      <c r="H16" s="33">
        <f t="shared" si="0"/>
        <v>0.10440145635855563</v>
      </c>
    </row>
    <row r="17" spans="1:8" ht="15">
      <c r="A17" s="20"/>
      <c r="B17" s="3"/>
      <c r="C17" s="3" t="s">
        <v>141</v>
      </c>
      <c r="D17" s="4" t="s">
        <v>17</v>
      </c>
      <c r="E17" s="13">
        <v>700</v>
      </c>
      <c r="F17" s="13">
        <v>700</v>
      </c>
      <c r="G17" s="18">
        <f t="shared" si="1"/>
        <v>100</v>
      </c>
      <c r="H17" s="33">
        <f t="shared" si="0"/>
        <v>0.0016240226544664206</v>
      </c>
    </row>
    <row r="18" spans="1:8" ht="15">
      <c r="A18" s="20"/>
      <c r="B18" s="3"/>
      <c r="C18" s="3" t="s">
        <v>142</v>
      </c>
      <c r="D18" s="4" t="s">
        <v>18</v>
      </c>
      <c r="E18" s="13">
        <v>70</v>
      </c>
      <c r="F18" s="13">
        <v>70</v>
      </c>
      <c r="G18" s="18">
        <f t="shared" si="1"/>
        <v>100</v>
      </c>
      <c r="H18" s="33">
        <f t="shared" si="0"/>
        <v>0.00016240226544664206</v>
      </c>
    </row>
    <row r="19" spans="1:8" ht="34.5" customHeight="1">
      <c r="A19" s="20"/>
      <c r="B19" s="3"/>
      <c r="C19" s="3">
        <v>2310</v>
      </c>
      <c r="D19" s="4" t="s">
        <v>19</v>
      </c>
      <c r="E19" s="13">
        <v>517576</v>
      </c>
      <c r="F19" s="8" t="s">
        <v>20</v>
      </c>
      <c r="G19" s="17" t="s">
        <v>20</v>
      </c>
      <c r="H19" s="35">
        <v>0</v>
      </c>
    </row>
    <row r="20" spans="1:8" ht="15">
      <c r="A20" s="20"/>
      <c r="B20" s="3"/>
      <c r="C20" s="3">
        <v>2390</v>
      </c>
      <c r="D20" s="4" t="s">
        <v>21</v>
      </c>
      <c r="E20" s="13">
        <v>21675</v>
      </c>
      <c r="F20" s="8" t="s">
        <v>20</v>
      </c>
      <c r="G20" s="17" t="s">
        <v>20</v>
      </c>
      <c r="H20" s="35">
        <v>0</v>
      </c>
    </row>
    <row r="21" spans="1:8" ht="30" customHeight="1">
      <c r="A21" s="20"/>
      <c r="B21" s="3"/>
      <c r="C21" s="3">
        <v>2710</v>
      </c>
      <c r="D21" s="4" t="s">
        <v>126</v>
      </c>
      <c r="E21" s="13">
        <v>86000</v>
      </c>
      <c r="F21" s="8" t="s">
        <v>20</v>
      </c>
      <c r="G21" s="17" t="s">
        <v>20</v>
      </c>
      <c r="H21" s="35">
        <v>0</v>
      </c>
    </row>
    <row r="22" spans="1:8" ht="15">
      <c r="A22" s="20"/>
      <c r="B22" s="3">
        <v>60017</v>
      </c>
      <c r="C22" s="3"/>
      <c r="D22" s="4" t="s">
        <v>22</v>
      </c>
      <c r="E22" s="13">
        <v>293130</v>
      </c>
      <c r="F22" s="8" t="s">
        <v>20</v>
      </c>
      <c r="G22" s="5" t="s">
        <v>20</v>
      </c>
      <c r="H22" s="35">
        <v>0</v>
      </c>
    </row>
    <row r="23" spans="1:8" ht="49.5" customHeight="1">
      <c r="A23" s="20"/>
      <c r="B23" s="3"/>
      <c r="C23" s="3">
        <v>6260</v>
      </c>
      <c r="D23" s="4" t="s">
        <v>23</v>
      </c>
      <c r="E23" s="13">
        <v>293130</v>
      </c>
      <c r="F23" s="8" t="s">
        <v>20</v>
      </c>
      <c r="G23" s="5" t="s">
        <v>20</v>
      </c>
      <c r="H23" s="35">
        <v>0</v>
      </c>
    </row>
    <row r="24" spans="1:8" ht="14.25">
      <c r="A24" s="21">
        <v>630</v>
      </c>
      <c r="B24" s="6"/>
      <c r="C24" s="6"/>
      <c r="D24" s="7" t="s">
        <v>24</v>
      </c>
      <c r="E24" s="12">
        <v>171404</v>
      </c>
      <c r="F24" s="12">
        <f>F28</f>
        <v>71963</v>
      </c>
      <c r="G24" s="17">
        <f>F24/E24*100</f>
        <v>41.98443443560244</v>
      </c>
      <c r="H24" s="35">
        <f>SUM((F24/43102874)*100)</f>
        <v>0.16695638439330054</v>
      </c>
    </row>
    <row r="25" spans="1:8" ht="15">
      <c r="A25" s="20"/>
      <c r="B25" s="3">
        <v>63003</v>
      </c>
      <c r="C25" s="3"/>
      <c r="D25" s="4" t="s">
        <v>25</v>
      </c>
      <c r="E25" s="13">
        <v>171404</v>
      </c>
      <c r="F25" s="13">
        <f>F28</f>
        <v>71963</v>
      </c>
      <c r="G25" s="18">
        <f>F25/E25</f>
        <v>0.41984434435602436</v>
      </c>
      <c r="H25" s="35">
        <f aca="true" t="shared" si="2" ref="H25:H56">SUM((F25/43102874)*100)</f>
        <v>0.16695638439330054</v>
      </c>
    </row>
    <row r="26" spans="1:8" ht="15">
      <c r="A26" s="20"/>
      <c r="B26" s="3"/>
      <c r="C26" s="3" t="s">
        <v>142</v>
      </c>
      <c r="D26" s="4" t="s">
        <v>18</v>
      </c>
      <c r="E26" s="13">
        <v>1300</v>
      </c>
      <c r="F26" s="8" t="s">
        <v>20</v>
      </c>
      <c r="G26" s="17" t="s">
        <v>20</v>
      </c>
      <c r="H26" s="35">
        <v>0</v>
      </c>
    </row>
    <row r="27" spans="1:8" ht="62.25" customHeight="1">
      <c r="A27" s="20"/>
      <c r="B27" s="3"/>
      <c r="C27" s="3">
        <v>2312</v>
      </c>
      <c r="D27" s="4" t="s">
        <v>26</v>
      </c>
      <c r="E27" s="13">
        <v>1799</v>
      </c>
      <c r="F27" s="8" t="s">
        <v>20</v>
      </c>
      <c r="G27" s="17" t="s">
        <v>20</v>
      </c>
      <c r="H27" s="35">
        <v>0</v>
      </c>
    </row>
    <row r="28" spans="1:8" ht="34.5" customHeight="1">
      <c r="A28" s="20"/>
      <c r="B28" s="3"/>
      <c r="C28" s="3">
        <v>2701</v>
      </c>
      <c r="D28" s="4" t="s">
        <v>27</v>
      </c>
      <c r="E28" s="13">
        <v>86305</v>
      </c>
      <c r="F28" s="13">
        <v>71963</v>
      </c>
      <c r="G28" s="18">
        <f>F28/E28*100</f>
        <v>83.38219106656625</v>
      </c>
      <c r="H28" s="35">
        <f t="shared" si="2"/>
        <v>0.16695638439330054</v>
      </c>
    </row>
    <row r="29" spans="1:8" ht="14.25">
      <c r="A29" s="21">
        <v>700</v>
      </c>
      <c r="B29" s="6"/>
      <c r="C29" s="6"/>
      <c r="D29" s="7" t="s">
        <v>28</v>
      </c>
      <c r="E29" s="12">
        <f>E30</f>
        <v>5664853</v>
      </c>
      <c r="F29" s="12">
        <f>F30</f>
        <v>3195176</v>
      </c>
      <c r="G29" s="17">
        <f>F29/E29*100</f>
        <v>56.40351126498781</v>
      </c>
      <c r="H29" s="35">
        <f t="shared" si="2"/>
        <v>7.412907083643656</v>
      </c>
    </row>
    <row r="30" spans="1:8" ht="15">
      <c r="A30" s="20"/>
      <c r="B30" s="3">
        <v>70005</v>
      </c>
      <c r="C30" s="3"/>
      <c r="D30" s="4" t="s">
        <v>29</v>
      </c>
      <c r="E30" s="13">
        <v>5664853</v>
      </c>
      <c r="F30" s="13">
        <f>F31+F34+F35+F36</f>
        <v>3195176</v>
      </c>
      <c r="G30" s="18">
        <f>F30/E30*100</f>
        <v>56.40351126498781</v>
      </c>
      <c r="H30" s="35">
        <f t="shared" si="2"/>
        <v>7.412907083643656</v>
      </c>
    </row>
    <row r="31" spans="1:8" ht="32.25" customHeight="1">
      <c r="A31" s="20"/>
      <c r="B31" s="3"/>
      <c r="C31" s="3" t="s">
        <v>133</v>
      </c>
      <c r="D31" s="4" t="s">
        <v>30</v>
      </c>
      <c r="E31" s="13">
        <v>632</v>
      </c>
      <c r="F31" s="13">
        <v>600</v>
      </c>
      <c r="G31" s="18">
        <f>F31/E31*100</f>
        <v>94.9367088607595</v>
      </c>
      <c r="H31" s="35">
        <f t="shared" si="2"/>
        <v>0.001392018546141494</v>
      </c>
    </row>
    <row r="32" spans="1:8" ht="61.5" customHeight="1">
      <c r="A32" s="20"/>
      <c r="B32" s="3"/>
      <c r="C32" s="3" t="s">
        <v>136</v>
      </c>
      <c r="D32" s="4" t="s">
        <v>31</v>
      </c>
      <c r="E32" s="13">
        <v>45500</v>
      </c>
      <c r="F32" s="8" t="s">
        <v>20</v>
      </c>
      <c r="G32" s="17" t="s">
        <v>20</v>
      </c>
      <c r="H32" s="35">
        <v>0</v>
      </c>
    </row>
    <row r="33" spans="1:8" ht="36" customHeight="1">
      <c r="A33" s="22"/>
      <c r="B33" s="14"/>
      <c r="C33" s="14" t="s">
        <v>137</v>
      </c>
      <c r="D33" s="15" t="s">
        <v>32</v>
      </c>
      <c r="E33" s="13">
        <v>5196150</v>
      </c>
      <c r="F33" s="8" t="s">
        <v>20</v>
      </c>
      <c r="G33" s="16" t="s">
        <v>20</v>
      </c>
      <c r="H33" s="35">
        <v>0</v>
      </c>
    </row>
    <row r="34" spans="1:8" ht="15">
      <c r="A34" s="20"/>
      <c r="B34" s="3"/>
      <c r="C34" s="3" t="s">
        <v>140</v>
      </c>
      <c r="D34" s="4" t="s">
        <v>33</v>
      </c>
      <c r="E34" s="8" t="s">
        <v>20</v>
      </c>
      <c r="F34" s="13">
        <v>3000000</v>
      </c>
      <c r="G34" s="5" t="s">
        <v>20</v>
      </c>
      <c r="H34" s="35">
        <f t="shared" si="2"/>
        <v>6.960092730707469</v>
      </c>
    </row>
    <row r="35" spans="1:8" ht="50.25" customHeight="1">
      <c r="A35" s="20"/>
      <c r="B35" s="3"/>
      <c r="C35" s="3">
        <v>2110</v>
      </c>
      <c r="D35" s="4" t="s">
        <v>10</v>
      </c>
      <c r="E35" s="8">
        <v>270571</v>
      </c>
      <c r="F35" s="8">
        <v>41576</v>
      </c>
      <c r="G35" s="18">
        <f>F35/E35*100</f>
        <v>15.36602222706794</v>
      </c>
      <c r="H35" s="35">
        <f t="shared" si="2"/>
        <v>0.09645760512396459</v>
      </c>
    </row>
    <row r="36" spans="1:8" ht="44.25" customHeight="1">
      <c r="A36" s="20"/>
      <c r="B36" s="3"/>
      <c r="C36" s="3">
        <v>2360</v>
      </c>
      <c r="D36" s="4" t="s">
        <v>34</v>
      </c>
      <c r="E36" s="13">
        <v>152000</v>
      </c>
      <c r="F36" s="13">
        <v>153000</v>
      </c>
      <c r="G36" s="18">
        <f aca="true" t="shared" si="3" ref="G36:G54">F36/E36*100</f>
        <v>100.6578947368421</v>
      </c>
      <c r="H36" s="35">
        <f t="shared" si="2"/>
        <v>0.35496472926608097</v>
      </c>
    </row>
    <row r="37" spans="1:8" ht="14.25">
      <c r="A37" s="21">
        <v>710</v>
      </c>
      <c r="B37" s="6"/>
      <c r="C37" s="6"/>
      <c r="D37" s="7" t="s">
        <v>35</v>
      </c>
      <c r="E37" s="12">
        <v>293424</v>
      </c>
      <c r="F37" s="12">
        <f>F38+F40+F42+F44</f>
        <v>316670</v>
      </c>
      <c r="G37" s="17">
        <f t="shared" si="3"/>
        <v>107.92232400894268</v>
      </c>
      <c r="H37" s="35">
        <f t="shared" si="2"/>
        <v>0.7346841883443781</v>
      </c>
    </row>
    <row r="38" spans="1:8" ht="15">
      <c r="A38" s="20"/>
      <c r="B38" s="3">
        <v>71012</v>
      </c>
      <c r="C38" s="3"/>
      <c r="D38" s="4" t="s">
        <v>36</v>
      </c>
      <c r="E38" s="8" t="s">
        <v>20</v>
      </c>
      <c r="F38" s="13">
        <v>74426</v>
      </c>
      <c r="G38" s="18" t="s">
        <v>20</v>
      </c>
      <c r="H38" s="35">
        <f t="shared" si="2"/>
        <v>0.1726706205252114</v>
      </c>
    </row>
    <row r="39" spans="1:8" ht="45.75" customHeight="1">
      <c r="A39" s="20"/>
      <c r="B39" s="3"/>
      <c r="C39" s="3">
        <v>2110</v>
      </c>
      <c r="D39" s="4" t="s">
        <v>10</v>
      </c>
      <c r="E39" s="8" t="s">
        <v>20</v>
      </c>
      <c r="F39" s="13">
        <v>74426</v>
      </c>
      <c r="G39" s="18" t="s">
        <v>20</v>
      </c>
      <c r="H39" s="35">
        <f t="shared" si="2"/>
        <v>0.1726706205252114</v>
      </c>
    </row>
    <row r="40" spans="1:8" ht="15">
      <c r="A40" s="20"/>
      <c r="B40" s="3">
        <v>71013</v>
      </c>
      <c r="C40" s="3"/>
      <c r="D40" s="4" t="s">
        <v>37</v>
      </c>
      <c r="E40" s="13">
        <v>118338</v>
      </c>
      <c r="F40" s="13">
        <v>30000</v>
      </c>
      <c r="G40" s="18">
        <f t="shared" si="3"/>
        <v>25.351112913856916</v>
      </c>
      <c r="H40" s="35">
        <f t="shared" si="2"/>
        <v>0.06960092730707469</v>
      </c>
    </row>
    <row r="41" spans="1:8" ht="48" customHeight="1">
      <c r="A41" s="20"/>
      <c r="B41" s="3"/>
      <c r="C41" s="3">
        <v>2110</v>
      </c>
      <c r="D41" s="4" t="s">
        <v>10</v>
      </c>
      <c r="E41" s="13">
        <v>118338</v>
      </c>
      <c r="F41" s="13">
        <v>30000</v>
      </c>
      <c r="G41" s="18">
        <f t="shared" si="3"/>
        <v>25.351112913856916</v>
      </c>
      <c r="H41" s="35">
        <f t="shared" si="2"/>
        <v>0.06960092730707469</v>
      </c>
    </row>
    <row r="42" spans="1:8" ht="15">
      <c r="A42" s="20"/>
      <c r="B42" s="3">
        <v>71014</v>
      </c>
      <c r="C42" s="3"/>
      <c r="D42" s="4" t="s">
        <v>38</v>
      </c>
      <c r="E42" s="13">
        <v>28413</v>
      </c>
      <c r="F42" s="13">
        <v>13515</v>
      </c>
      <c r="G42" s="18">
        <f t="shared" si="3"/>
        <v>47.56625488332805</v>
      </c>
      <c r="H42" s="35">
        <f t="shared" si="2"/>
        <v>0.03135521775183715</v>
      </c>
    </row>
    <row r="43" spans="1:8" ht="46.5" customHeight="1">
      <c r="A43" s="20"/>
      <c r="B43" s="3"/>
      <c r="C43" s="3">
        <v>2110</v>
      </c>
      <c r="D43" s="4" t="s">
        <v>10</v>
      </c>
      <c r="E43" s="13">
        <v>28413</v>
      </c>
      <c r="F43" s="13">
        <v>13515</v>
      </c>
      <c r="G43" s="18">
        <f t="shared" si="3"/>
        <v>47.56625488332805</v>
      </c>
      <c r="H43" s="35">
        <f t="shared" si="2"/>
        <v>0.03135521775183715</v>
      </c>
    </row>
    <row r="44" spans="1:8" ht="15">
      <c r="A44" s="20"/>
      <c r="B44" s="3">
        <v>71015</v>
      </c>
      <c r="C44" s="3"/>
      <c r="D44" s="4" t="s">
        <v>39</v>
      </c>
      <c r="E44" s="13">
        <v>146673</v>
      </c>
      <c r="F44" s="13">
        <f>F45+F46+F47+F48</f>
        <v>198729</v>
      </c>
      <c r="G44" s="18">
        <f t="shared" si="3"/>
        <v>135.49119469841077</v>
      </c>
      <c r="H44" s="35">
        <f t="shared" si="2"/>
        <v>0.4610574227602549</v>
      </c>
    </row>
    <row r="45" spans="1:8" ht="15">
      <c r="A45" s="20"/>
      <c r="B45" s="3"/>
      <c r="C45" s="3" t="s">
        <v>141</v>
      </c>
      <c r="D45" s="4" t="s">
        <v>17</v>
      </c>
      <c r="E45" s="13">
        <v>15</v>
      </c>
      <c r="F45" s="13">
        <v>15</v>
      </c>
      <c r="G45" s="18">
        <f t="shared" si="3"/>
        <v>100</v>
      </c>
      <c r="H45" s="35">
        <f t="shared" si="2"/>
        <v>3.480046365353735E-05</v>
      </c>
    </row>
    <row r="46" spans="1:8" ht="15">
      <c r="A46" s="20"/>
      <c r="B46" s="3"/>
      <c r="C46" s="3" t="s">
        <v>142</v>
      </c>
      <c r="D46" s="4" t="s">
        <v>18</v>
      </c>
      <c r="E46" s="13">
        <v>15</v>
      </c>
      <c r="F46" s="13">
        <v>15</v>
      </c>
      <c r="G46" s="18">
        <f t="shared" si="3"/>
        <v>100</v>
      </c>
      <c r="H46" s="35">
        <f t="shared" si="2"/>
        <v>3.480046365353735E-05</v>
      </c>
    </row>
    <row r="47" spans="1:8" ht="48.75" customHeight="1">
      <c r="A47" s="20"/>
      <c r="B47" s="3"/>
      <c r="C47" s="3">
        <v>2110</v>
      </c>
      <c r="D47" s="4" t="s">
        <v>10</v>
      </c>
      <c r="E47" s="13">
        <v>146643</v>
      </c>
      <c r="F47" s="13">
        <v>194199</v>
      </c>
      <c r="G47" s="18">
        <f t="shared" si="3"/>
        <v>132.42977844152125</v>
      </c>
      <c r="H47" s="35">
        <f t="shared" si="2"/>
        <v>0.45054768273688667</v>
      </c>
    </row>
    <row r="48" spans="1:8" ht="45.75" customHeight="1">
      <c r="A48" s="20"/>
      <c r="B48" s="3"/>
      <c r="C48" s="3">
        <v>6410</v>
      </c>
      <c r="D48" s="4" t="s">
        <v>40</v>
      </c>
      <c r="E48" s="8" t="s">
        <v>20</v>
      </c>
      <c r="F48" s="13">
        <v>4500</v>
      </c>
      <c r="G48" s="18" t="s">
        <v>20</v>
      </c>
      <c r="H48" s="35">
        <f t="shared" si="2"/>
        <v>0.010440139096061205</v>
      </c>
    </row>
    <row r="49" spans="1:8" ht="14.25">
      <c r="A49" s="21">
        <v>750</v>
      </c>
      <c r="B49" s="6"/>
      <c r="C49" s="6"/>
      <c r="D49" s="7" t="s">
        <v>41</v>
      </c>
      <c r="E49" s="12">
        <v>557451</v>
      </c>
      <c r="F49" s="12">
        <f>F50+F52+F70+F72</f>
        <v>1318357</v>
      </c>
      <c r="G49" s="17">
        <f t="shared" si="3"/>
        <v>236.497378244904</v>
      </c>
      <c r="H49" s="35">
        <f t="shared" si="2"/>
        <v>3.058628990725769</v>
      </c>
    </row>
    <row r="50" spans="1:8" ht="15">
      <c r="A50" s="20"/>
      <c r="B50" s="3">
        <v>75011</v>
      </c>
      <c r="C50" s="3"/>
      <c r="D50" s="4" t="s">
        <v>42</v>
      </c>
      <c r="E50" s="13">
        <v>150004</v>
      </c>
      <c r="F50" s="13">
        <v>152227</v>
      </c>
      <c r="G50" s="18">
        <f t="shared" si="3"/>
        <v>101.48196048105385</v>
      </c>
      <c r="H50" s="35">
        <f t="shared" si="2"/>
        <v>0.3531713453724687</v>
      </c>
    </row>
    <row r="51" spans="1:8" ht="46.5" customHeight="1">
      <c r="A51" s="20"/>
      <c r="B51" s="3"/>
      <c r="C51" s="3">
        <v>2110</v>
      </c>
      <c r="D51" s="4" t="s">
        <v>10</v>
      </c>
      <c r="E51" s="13">
        <v>150004</v>
      </c>
      <c r="F51" s="13">
        <v>152227</v>
      </c>
      <c r="G51" s="18">
        <f t="shared" si="3"/>
        <v>101.48196048105385</v>
      </c>
      <c r="H51" s="35">
        <f t="shared" si="2"/>
        <v>0.3531713453724687</v>
      </c>
    </row>
    <row r="52" spans="1:8" ht="15">
      <c r="A52" s="20"/>
      <c r="B52" s="3">
        <v>75020</v>
      </c>
      <c r="C52" s="3"/>
      <c r="D52" s="4" t="s">
        <v>43</v>
      </c>
      <c r="E52" s="13">
        <v>407447</v>
      </c>
      <c r="F52" s="13">
        <f>F53+F54+F55+F56+F59+F60</f>
        <v>1024130</v>
      </c>
      <c r="G52" s="18">
        <f t="shared" si="3"/>
        <v>251.3529367009697</v>
      </c>
      <c r="H52" s="35">
        <f t="shared" si="2"/>
        <v>2.3760132560998137</v>
      </c>
    </row>
    <row r="53" spans="1:8" ht="15">
      <c r="A53" s="20"/>
      <c r="B53" s="3"/>
      <c r="C53" s="3" t="s">
        <v>135</v>
      </c>
      <c r="D53" s="4" t="s">
        <v>16</v>
      </c>
      <c r="E53" s="13">
        <v>6000</v>
      </c>
      <c r="F53" s="13">
        <v>5000</v>
      </c>
      <c r="G53" s="18">
        <f t="shared" si="3"/>
        <v>83.33333333333334</v>
      </c>
      <c r="H53" s="35">
        <f t="shared" si="2"/>
        <v>0.011600154551179116</v>
      </c>
    </row>
    <row r="54" spans="1:8" ht="47.25" customHeight="1">
      <c r="A54" s="20"/>
      <c r="B54" s="3"/>
      <c r="C54" s="3" t="s">
        <v>136</v>
      </c>
      <c r="D54" s="4" t="s">
        <v>45</v>
      </c>
      <c r="E54" s="13">
        <v>114550</v>
      </c>
      <c r="F54" s="13">
        <v>106000</v>
      </c>
      <c r="G54" s="18">
        <f t="shared" si="3"/>
        <v>92.53601047577476</v>
      </c>
      <c r="H54" s="35">
        <f t="shared" si="2"/>
        <v>0.2459232764849973</v>
      </c>
    </row>
    <row r="55" spans="1:8" ht="16.5" customHeight="1">
      <c r="A55" s="20"/>
      <c r="B55" s="3"/>
      <c r="C55" s="3" t="s">
        <v>141</v>
      </c>
      <c r="D55" s="4" t="s">
        <v>17</v>
      </c>
      <c r="E55" s="13">
        <v>59701</v>
      </c>
      <c r="F55" s="13">
        <v>35000</v>
      </c>
      <c r="G55" s="18">
        <f>F55/E55*100</f>
        <v>58.6254836602402</v>
      </c>
      <c r="H55" s="35">
        <f t="shared" si="2"/>
        <v>0.08120108185825382</v>
      </c>
    </row>
    <row r="56" spans="1:8" ht="16.5" customHeight="1">
      <c r="A56" s="20"/>
      <c r="B56" s="3"/>
      <c r="C56" s="3" t="s">
        <v>142</v>
      </c>
      <c r="D56" s="4" t="s">
        <v>18</v>
      </c>
      <c r="E56" s="13">
        <v>184696</v>
      </c>
      <c r="F56" s="13">
        <v>10000</v>
      </c>
      <c r="G56" s="18">
        <f>F56/E56*100</f>
        <v>5.414302421276043</v>
      </c>
      <c r="H56" s="35">
        <f t="shared" si="2"/>
        <v>0.023200309102358232</v>
      </c>
    </row>
    <row r="57" spans="1:8" ht="47.25" customHeight="1">
      <c r="A57" s="20"/>
      <c r="B57" s="3"/>
      <c r="C57" s="3">
        <v>2127</v>
      </c>
      <c r="D57" s="4" t="s">
        <v>149</v>
      </c>
      <c r="E57" s="13">
        <v>5000</v>
      </c>
      <c r="F57" s="8" t="s">
        <v>20</v>
      </c>
      <c r="G57" s="18" t="s">
        <v>20</v>
      </c>
      <c r="H57" s="35">
        <v>0</v>
      </c>
    </row>
    <row r="58" spans="1:8" ht="47.25" customHeight="1">
      <c r="A58" s="20"/>
      <c r="B58" s="3"/>
      <c r="C58" s="3">
        <v>6260</v>
      </c>
      <c r="D58" s="4" t="s">
        <v>23</v>
      </c>
      <c r="E58" s="13">
        <v>37500</v>
      </c>
      <c r="F58" s="8" t="s">
        <v>20</v>
      </c>
      <c r="G58" s="18" t="s">
        <v>20</v>
      </c>
      <c r="H58" s="35">
        <v>0</v>
      </c>
    </row>
    <row r="59" spans="1:8" ht="95.25" customHeight="1">
      <c r="A59" s="20"/>
      <c r="B59" s="3"/>
      <c r="C59" s="3">
        <v>6298</v>
      </c>
      <c r="D59" s="4" t="s">
        <v>150</v>
      </c>
      <c r="E59" s="8" t="s">
        <v>20</v>
      </c>
      <c r="F59" s="8">
        <v>765997</v>
      </c>
      <c r="G59" s="18" t="s">
        <v>20</v>
      </c>
      <c r="H59" s="35">
        <f>SUM((F59/43102874)*100)</f>
        <v>1.7771367171479098</v>
      </c>
    </row>
    <row r="60" spans="1:8" ht="88.5" customHeight="1">
      <c r="A60" s="20"/>
      <c r="B60" s="3"/>
      <c r="C60" s="3">
        <v>6439</v>
      </c>
      <c r="D60" s="4" t="s">
        <v>152</v>
      </c>
      <c r="E60" s="8" t="s">
        <v>20</v>
      </c>
      <c r="F60" s="8">
        <v>102133</v>
      </c>
      <c r="G60" s="18" t="s">
        <v>20</v>
      </c>
      <c r="H60" s="35">
        <f>SUM((F60/43102874)*100)</f>
        <v>0.23695171695511533</v>
      </c>
    </row>
    <row r="61" spans="1:8" ht="18.75" customHeight="1" hidden="1" thickBot="1">
      <c r="A61" s="20"/>
      <c r="B61" s="3"/>
      <c r="C61" s="3">
        <v>970</v>
      </c>
      <c r="D61" s="4" t="s">
        <v>18</v>
      </c>
      <c r="E61" s="8" t="s">
        <v>46</v>
      </c>
      <c r="F61" s="13" t="s">
        <v>8</v>
      </c>
      <c r="G61" s="5"/>
      <c r="H61" s="34"/>
    </row>
    <row r="62" spans="1:8" ht="30.75" customHeight="1" hidden="1" thickBot="1">
      <c r="A62" s="20"/>
      <c r="B62" s="3"/>
      <c r="C62" s="3">
        <v>2127</v>
      </c>
      <c r="D62" s="4" t="s">
        <v>47</v>
      </c>
      <c r="E62" s="8" t="s">
        <v>44</v>
      </c>
      <c r="F62" s="13"/>
      <c r="G62" s="5"/>
      <c r="H62" s="34"/>
    </row>
    <row r="63" spans="1:8" ht="60.75" customHeight="1" hidden="1" thickBot="1">
      <c r="A63" s="20"/>
      <c r="B63" s="3"/>
      <c r="C63" s="3">
        <v>6260</v>
      </c>
      <c r="D63" s="4" t="s">
        <v>23</v>
      </c>
      <c r="E63" s="8" t="s">
        <v>48</v>
      </c>
      <c r="F63" s="13"/>
      <c r="G63" s="5"/>
      <c r="H63" s="34"/>
    </row>
    <row r="64" spans="1:8" ht="409.5" customHeight="1" hidden="1">
      <c r="A64" s="54"/>
      <c r="B64" s="51"/>
      <c r="C64" s="51">
        <v>6298</v>
      </c>
      <c r="D64" s="52" t="s">
        <v>49</v>
      </c>
      <c r="E64" s="8"/>
      <c r="F64" s="13"/>
      <c r="G64" s="48"/>
      <c r="H64" s="53"/>
    </row>
    <row r="65" spans="1:8" ht="15" hidden="1">
      <c r="A65" s="54"/>
      <c r="B65" s="51"/>
      <c r="C65" s="51"/>
      <c r="D65" s="52"/>
      <c r="E65" s="8"/>
      <c r="F65" s="13"/>
      <c r="G65" s="48"/>
      <c r="H65" s="53"/>
    </row>
    <row r="66" spans="1:8" ht="15" hidden="1">
      <c r="A66" s="54"/>
      <c r="B66" s="51"/>
      <c r="C66" s="51"/>
      <c r="D66" s="52"/>
      <c r="E66" s="8"/>
      <c r="F66" s="13"/>
      <c r="G66" s="48"/>
      <c r="H66" s="53"/>
    </row>
    <row r="67" spans="1:8" ht="15" hidden="1">
      <c r="A67" s="54"/>
      <c r="B67" s="51"/>
      <c r="C67" s="51"/>
      <c r="D67" s="52"/>
      <c r="E67" s="8"/>
      <c r="F67" s="13"/>
      <c r="G67" s="48"/>
      <c r="H67" s="53"/>
    </row>
    <row r="68" spans="1:8" ht="15" hidden="1">
      <c r="A68" s="54"/>
      <c r="B68" s="51"/>
      <c r="C68" s="51"/>
      <c r="D68" s="52"/>
      <c r="E68" s="8"/>
      <c r="F68" s="13"/>
      <c r="G68" s="48"/>
      <c r="H68" s="53"/>
    </row>
    <row r="69" spans="1:8" ht="15" hidden="1">
      <c r="A69" s="54"/>
      <c r="B69" s="51"/>
      <c r="C69" s="51"/>
      <c r="D69" s="52"/>
      <c r="E69" s="8" t="s">
        <v>20</v>
      </c>
      <c r="F69" s="13" t="s">
        <v>50</v>
      </c>
      <c r="G69" s="48"/>
      <c r="H69" s="53"/>
    </row>
    <row r="70" spans="1:8" ht="17.25" customHeight="1">
      <c r="A70" s="20"/>
      <c r="B70" s="3">
        <v>75045</v>
      </c>
      <c r="C70" s="3"/>
      <c r="D70" s="4" t="s">
        <v>51</v>
      </c>
      <c r="E70" s="8" t="s">
        <v>20</v>
      </c>
      <c r="F70" s="13">
        <v>60000</v>
      </c>
      <c r="G70" s="5" t="s">
        <v>20</v>
      </c>
      <c r="H70" s="35">
        <f>SUM((F70/43102874)*100)</f>
        <v>0.13920185461414938</v>
      </c>
    </row>
    <row r="71" spans="1:8" ht="45" customHeight="1">
      <c r="A71" s="20"/>
      <c r="B71" s="3"/>
      <c r="C71" s="3">
        <v>2110</v>
      </c>
      <c r="D71" s="4" t="s">
        <v>10</v>
      </c>
      <c r="E71" s="8" t="s">
        <v>20</v>
      </c>
      <c r="F71" s="13">
        <v>60000</v>
      </c>
      <c r="G71" s="5" t="s">
        <v>20</v>
      </c>
      <c r="H71" s="35">
        <f>SUM((F71/43102874)*100)</f>
        <v>0.13920185461414938</v>
      </c>
    </row>
    <row r="72" spans="1:8" ht="15" customHeight="1">
      <c r="A72" s="20"/>
      <c r="B72" s="3">
        <v>75075</v>
      </c>
      <c r="C72" s="3"/>
      <c r="D72" s="4" t="s">
        <v>151</v>
      </c>
      <c r="E72" s="8" t="s">
        <v>20</v>
      </c>
      <c r="F72" s="13">
        <v>82000</v>
      </c>
      <c r="G72" s="5" t="s">
        <v>20</v>
      </c>
      <c r="H72" s="35">
        <f>SUM((F72/43102874)*100)</f>
        <v>0.1902425346393375</v>
      </c>
    </row>
    <row r="73" spans="1:8" ht="45" customHeight="1">
      <c r="A73" s="20"/>
      <c r="B73" s="3"/>
      <c r="C73" s="3">
        <v>2310</v>
      </c>
      <c r="D73" s="4" t="s">
        <v>73</v>
      </c>
      <c r="E73" s="8" t="s">
        <v>20</v>
      </c>
      <c r="F73" s="13">
        <v>82000</v>
      </c>
      <c r="G73" s="5" t="s">
        <v>20</v>
      </c>
      <c r="H73" s="35">
        <f>SUM((F73/43102874)*100)</f>
        <v>0.1902425346393375</v>
      </c>
    </row>
    <row r="74" spans="1:8" ht="14.25">
      <c r="A74" s="21">
        <v>752</v>
      </c>
      <c r="B74" s="6"/>
      <c r="C74" s="6"/>
      <c r="D74" s="7" t="s">
        <v>52</v>
      </c>
      <c r="E74" s="12">
        <v>500</v>
      </c>
      <c r="F74" s="12">
        <v>500</v>
      </c>
      <c r="G74" s="10">
        <f>F74/E74*100</f>
        <v>100</v>
      </c>
      <c r="H74" s="35">
        <v>0</v>
      </c>
    </row>
    <row r="75" spans="1:8" ht="15">
      <c r="A75" s="20"/>
      <c r="B75" s="3">
        <v>75212</v>
      </c>
      <c r="C75" s="3"/>
      <c r="D75" s="4" t="s">
        <v>53</v>
      </c>
      <c r="E75" s="13">
        <v>500</v>
      </c>
      <c r="F75" s="13">
        <v>500</v>
      </c>
      <c r="G75" s="9">
        <f>F75/E75*100</f>
        <v>100</v>
      </c>
      <c r="H75" s="34">
        <v>0</v>
      </c>
    </row>
    <row r="76" spans="1:8" ht="46.5" customHeight="1">
      <c r="A76" s="20"/>
      <c r="B76" s="3"/>
      <c r="C76" s="3">
        <v>2110</v>
      </c>
      <c r="D76" s="4" t="s">
        <v>10</v>
      </c>
      <c r="E76" s="13">
        <v>500</v>
      </c>
      <c r="F76" s="13">
        <v>500</v>
      </c>
      <c r="G76" s="9">
        <f>F76/E76*100</f>
        <v>100</v>
      </c>
      <c r="H76" s="35">
        <v>0</v>
      </c>
    </row>
    <row r="77" spans="1:8" ht="58.5" customHeight="1">
      <c r="A77" s="21">
        <v>756</v>
      </c>
      <c r="B77" s="6"/>
      <c r="C77" s="6"/>
      <c r="D77" s="7" t="s">
        <v>55</v>
      </c>
      <c r="E77" s="12">
        <f>E78+E80</f>
        <v>6376262</v>
      </c>
      <c r="F77" s="12">
        <f>F78+F80</f>
        <v>7221597</v>
      </c>
      <c r="G77" s="17">
        <f>F77/E77*100</f>
        <v>113.25753239123486</v>
      </c>
      <c r="H77" s="35">
        <f>SUM((F77/43102874)*100)</f>
        <v>16.75432826126629</v>
      </c>
    </row>
    <row r="78" spans="1:8" ht="33" customHeight="1">
      <c r="A78" s="20"/>
      <c r="B78" s="3">
        <v>75618</v>
      </c>
      <c r="C78" s="3"/>
      <c r="D78" s="4" t="s">
        <v>56</v>
      </c>
      <c r="E78" s="13">
        <v>2100000</v>
      </c>
      <c r="F78" s="13">
        <v>2100000</v>
      </c>
      <c r="G78" s="18">
        <f aca="true" t="shared" si="4" ref="G78:G95">F78/E78*100</f>
        <v>100</v>
      </c>
      <c r="H78" s="35">
        <f aca="true" t="shared" si="5" ref="H78:H91">SUM((F78/43102874)*100)</f>
        <v>4.872064911495229</v>
      </c>
    </row>
    <row r="79" spans="1:8" ht="18.75" customHeight="1">
      <c r="A79" s="20"/>
      <c r="B79" s="3"/>
      <c r="C79" s="3" t="s">
        <v>132</v>
      </c>
      <c r="D79" s="4" t="s">
        <v>57</v>
      </c>
      <c r="E79" s="13">
        <v>2100000</v>
      </c>
      <c r="F79" s="13">
        <v>2100000</v>
      </c>
      <c r="G79" s="18">
        <f t="shared" si="4"/>
        <v>100</v>
      </c>
      <c r="H79" s="35">
        <f t="shared" si="5"/>
        <v>4.872064911495229</v>
      </c>
    </row>
    <row r="80" spans="1:8" ht="29.25" customHeight="1">
      <c r="A80" s="20"/>
      <c r="B80" s="3">
        <v>75622</v>
      </c>
      <c r="C80" s="3"/>
      <c r="D80" s="4" t="s">
        <v>58</v>
      </c>
      <c r="E80" s="13">
        <v>4276262</v>
      </c>
      <c r="F80" s="13">
        <v>5121597</v>
      </c>
      <c r="G80" s="18">
        <f t="shared" si="4"/>
        <v>119.76808249821924</v>
      </c>
      <c r="H80" s="35">
        <f t="shared" si="5"/>
        <v>11.882263349771062</v>
      </c>
    </row>
    <row r="81" spans="1:8" ht="15">
      <c r="A81" s="20"/>
      <c r="B81" s="3"/>
      <c r="C81" s="3" t="s">
        <v>143</v>
      </c>
      <c r="D81" s="4" t="s">
        <v>59</v>
      </c>
      <c r="E81" s="13">
        <v>4100000</v>
      </c>
      <c r="F81" s="13">
        <v>5000000</v>
      </c>
      <c r="G81" s="18">
        <f t="shared" si="4"/>
        <v>121.95121951219512</v>
      </c>
      <c r="H81" s="35">
        <f t="shared" si="5"/>
        <v>11.600154551179116</v>
      </c>
    </row>
    <row r="82" spans="1:8" ht="15">
      <c r="A82" s="20"/>
      <c r="B82" s="3"/>
      <c r="C82" s="3" t="s">
        <v>144</v>
      </c>
      <c r="D82" s="4" t="s">
        <v>60</v>
      </c>
      <c r="E82" s="13">
        <v>176262</v>
      </c>
      <c r="F82" s="13">
        <v>121597</v>
      </c>
      <c r="G82" s="18">
        <f t="shared" si="4"/>
        <v>68.98650871997367</v>
      </c>
      <c r="H82" s="35">
        <f t="shared" si="5"/>
        <v>0.28210879859194543</v>
      </c>
    </row>
    <row r="83" spans="1:8" ht="14.25">
      <c r="A83" s="21">
        <v>758</v>
      </c>
      <c r="B83" s="6"/>
      <c r="C83" s="6"/>
      <c r="D83" s="7" t="s">
        <v>61</v>
      </c>
      <c r="E83" s="12">
        <f>E84+E86+E88+E90</f>
        <v>16065804</v>
      </c>
      <c r="F83" s="12">
        <f>F84+F88+F90</f>
        <v>15127333</v>
      </c>
      <c r="G83" s="17">
        <f t="shared" si="4"/>
        <v>94.15858054785183</v>
      </c>
      <c r="H83" s="35">
        <f t="shared" si="5"/>
        <v>35.09588014943041</v>
      </c>
    </row>
    <row r="84" spans="1:8" ht="28.5" customHeight="1">
      <c r="A84" s="20"/>
      <c r="B84" s="3">
        <v>75801</v>
      </c>
      <c r="C84" s="3"/>
      <c r="D84" s="4" t="s">
        <v>62</v>
      </c>
      <c r="E84" s="13">
        <v>11613212</v>
      </c>
      <c r="F84" s="13">
        <v>11971582</v>
      </c>
      <c r="G84" s="18">
        <f t="shared" si="4"/>
        <v>103.08588183871956</v>
      </c>
      <c r="H84" s="35">
        <f t="shared" si="5"/>
        <v>27.774440284422795</v>
      </c>
    </row>
    <row r="85" spans="1:8" ht="15">
      <c r="A85" s="20"/>
      <c r="B85" s="3"/>
      <c r="C85" s="3">
        <v>2920</v>
      </c>
      <c r="D85" s="4" t="s">
        <v>63</v>
      </c>
      <c r="E85" s="13">
        <v>11613212</v>
      </c>
      <c r="F85" s="13">
        <v>11971582</v>
      </c>
      <c r="G85" s="18">
        <f t="shared" si="4"/>
        <v>103.08588183871956</v>
      </c>
      <c r="H85" s="35">
        <f t="shared" si="5"/>
        <v>27.774440284422795</v>
      </c>
    </row>
    <row r="86" spans="1:8" ht="30">
      <c r="A86" s="20"/>
      <c r="B86" s="3">
        <v>75802</v>
      </c>
      <c r="C86" s="3"/>
      <c r="D86" s="4" t="s">
        <v>155</v>
      </c>
      <c r="E86" s="13">
        <v>479271</v>
      </c>
      <c r="F86" s="8" t="s">
        <v>20</v>
      </c>
      <c r="G86" s="18" t="s">
        <v>20</v>
      </c>
      <c r="H86" s="35">
        <v>0</v>
      </c>
    </row>
    <row r="87" spans="1:8" ht="15">
      <c r="A87" s="20"/>
      <c r="B87" s="3"/>
      <c r="C87" s="3">
        <v>2760</v>
      </c>
      <c r="D87" s="4" t="s">
        <v>156</v>
      </c>
      <c r="E87" s="13">
        <v>479271</v>
      </c>
      <c r="F87" s="8" t="s">
        <v>20</v>
      </c>
      <c r="G87" s="18" t="s">
        <v>20</v>
      </c>
      <c r="H87" s="35">
        <v>0</v>
      </c>
    </row>
    <row r="88" spans="1:8" ht="15">
      <c r="A88" s="20"/>
      <c r="B88" s="3">
        <v>75803</v>
      </c>
      <c r="C88" s="3"/>
      <c r="D88" s="4" t="s">
        <v>64</v>
      </c>
      <c r="E88" s="13">
        <v>1694660</v>
      </c>
      <c r="F88" s="13">
        <v>2003556</v>
      </c>
      <c r="G88" s="18">
        <f t="shared" si="4"/>
        <v>118.22760907792713</v>
      </c>
      <c r="H88" s="35">
        <f t="shared" si="5"/>
        <v>4.6483118503884455</v>
      </c>
    </row>
    <row r="89" spans="1:8" ht="15">
      <c r="A89" s="20"/>
      <c r="B89" s="3"/>
      <c r="C89" s="3">
        <v>2920</v>
      </c>
      <c r="D89" s="4" t="s">
        <v>63</v>
      </c>
      <c r="E89" s="13">
        <v>1694660</v>
      </c>
      <c r="F89" s="13">
        <v>2003556</v>
      </c>
      <c r="G89" s="18">
        <f t="shared" si="4"/>
        <v>118.22760907792713</v>
      </c>
      <c r="H89" s="35">
        <f t="shared" si="5"/>
        <v>4.6483118503884455</v>
      </c>
    </row>
    <row r="90" spans="1:8" ht="15">
      <c r="A90" s="20"/>
      <c r="B90" s="3">
        <v>75832</v>
      </c>
      <c r="C90" s="4"/>
      <c r="D90" s="4" t="s">
        <v>65</v>
      </c>
      <c r="E90" s="13">
        <v>2278661</v>
      </c>
      <c r="F90" s="13">
        <v>1152195</v>
      </c>
      <c r="G90" s="18">
        <f t="shared" si="4"/>
        <v>50.56456401369049</v>
      </c>
      <c r="H90" s="35">
        <f t="shared" si="5"/>
        <v>2.6731280146191647</v>
      </c>
    </row>
    <row r="91" spans="1:8" ht="15">
      <c r="A91" s="20"/>
      <c r="B91" s="3"/>
      <c r="C91" s="3">
        <v>2920</v>
      </c>
      <c r="D91" s="4" t="s">
        <v>63</v>
      </c>
      <c r="E91" s="13">
        <v>2278661</v>
      </c>
      <c r="F91" s="13">
        <v>1152195</v>
      </c>
      <c r="G91" s="18">
        <f t="shared" si="4"/>
        <v>50.56456401369049</v>
      </c>
      <c r="H91" s="35">
        <f t="shared" si="5"/>
        <v>2.6731280146191647</v>
      </c>
    </row>
    <row r="92" spans="1:8" ht="14.25">
      <c r="A92" s="21">
        <v>801</v>
      </c>
      <c r="B92" s="6"/>
      <c r="C92" s="6"/>
      <c r="D92" s="7" t="s">
        <v>66</v>
      </c>
      <c r="E92" s="12">
        <v>2664013</v>
      </c>
      <c r="F92" s="12">
        <f>F93+F96+F102+F104+F106+F111+F118+F120</f>
        <v>3186731</v>
      </c>
      <c r="G92" s="17">
        <f t="shared" si="4"/>
        <v>119.6214507962236</v>
      </c>
      <c r="H92" s="35">
        <f>SUM((F92/43102874)*100)</f>
        <v>7.393314422606716</v>
      </c>
    </row>
    <row r="93" spans="1:8" ht="15">
      <c r="A93" s="20"/>
      <c r="B93" s="3">
        <v>80102</v>
      </c>
      <c r="C93" s="3"/>
      <c r="D93" s="4" t="s">
        <v>67</v>
      </c>
      <c r="E93" s="13">
        <v>290</v>
      </c>
      <c r="F93" s="13">
        <v>290</v>
      </c>
      <c r="G93" s="18">
        <f t="shared" si="4"/>
        <v>100</v>
      </c>
      <c r="H93" s="35">
        <v>0</v>
      </c>
    </row>
    <row r="94" spans="1:8" ht="15">
      <c r="A94" s="20"/>
      <c r="B94" s="3"/>
      <c r="C94" s="3" t="s">
        <v>141</v>
      </c>
      <c r="D94" s="4" t="s">
        <v>17</v>
      </c>
      <c r="E94" s="13">
        <v>250</v>
      </c>
      <c r="F94" s="13">
        <v>250</v>
      </c>
      <c r="G94" s="18">
        <f t="shared" si="4"/>
        <v>100</v>
      </c>
      <c r="H94" s="35">
        <v>0</v>
      </c>
    </row>
    <row r="95" spans="1:8" ht="15">
      <c r="A95" s="20"/>
      <c r="B95" s="3"/>
      <c r="C95" s="3" t="s">
        <v>142</v>
      </c>
      <c r="D95" s="4" t="s">
        <v>18</v>
      </c>
      <c r="E95" s="13">
        <v>40</v>
      </c>
      <c r="F95" s="13">
        <v>40</v>
      </c>
      <c r="G95" s="18">
        <f t="shared" si="4"/>
        <v>100</v>
      </c>
      <c r="H95" s="35">
        <v>0</v>
      </c>
    </row>
    <row r="96" spans="1:8" ht="16.5" customHeight="1">
      <c r="A96" s="51"/>
      <c r="B96" s="51">
        <v>80110</v>
      </c>
      <c r="C96" s="51"/>
      <c r="D96" s="52" t="s">
        <v>68</v>
      </c>
      <c r="E96" s="46">
        <v>2551885</v>
      </c>
      <c r="F96" s="46">
        <v>3091115</v>
      </c>
      <c r="G96" s="47">
        <f>F96/E96*100</f>
        <v>121.13065439861121</v>
      </c>
      <c r="H96" s="50">
        <f>SUM((F96/43102874)*100)</f>
        <v>7.171482347093606</v>
      </c>
    </row>
    <row r="97" spans="1:8" ht="12.75" customHeight="1" hidden="1">
      <c r="A97" s="51"/>
      <c r="B97" s="51"/>
      <c r="C97" s="51"/>
      <c r="D97" s="52"/>
      <c r="E97" s="46"/>
      <c r="F97" s="46"/>
      <c r="G97" s="47"/>
      <c r="H97" s="50"/>
    </row>
    <row r="98" spans="1:8" ht="61.5" customHeight="1">
      <c r="A98" s="20"/>
      <c r="B98" s="3"/>
      <c r="C98" s="3" t="s">
        <v>136</v>
      </c>
      <c r="D98" s="4" t="s">
        <v>69</v>
      </c>
      <c r="E98" s="13">
        <v>7180</v>
      </c>
      <c r="F98" s="13">
        <v>5530</v>
      </c>
      <c r="G98" s="18">
        <f>F98/E98*100</f>
        <v>77.01949860724234</v>
      </c>
      <c r="H98" s="35">
        <f>SUM((F98/43102874)*100)</f>
        <v>0.012829770933604103</v>
      </c>
    </row>
    <row r="99" spans="1:8" ht="15">
      <c r="A99" s="20"/>
      <c r="B99" s="3"/>
      <c r="C99" s="3" t="s">
        <v>141</v>
      </c>
      <c r="D99" s="4" t="s">
        <v>17</v>
      </c>
      <c r="E99" s="13">
        <v>55</v>
      </c>
      <c r="F99" s="13">
        <v>40</v>
      </c>
      <c r="G99" s="18">
        <f aca="true" t="shared" si="6" ref="G99:G138">F99/E99*100</f>
        <v>72.72727272727273</v>
      </c>
      <c r="H99" s="35">
        <f aca="true" t="shared" si="7" ref="H99:H161">SUM((F99/43102874)*100)</f>
        <v>9.280123640943293E-05</v>
      </c>
    </row>
    <row r="100" spans="1:8" ht="15">
      <c r="A100" s="20"/>
      <c r="B100" s="3"/>
      <c r="C100" s="3" t="s">
        <v>142</v>
      </c>
      <c r="D100" s="4" t="s">
        <v>18</v>
      </c>
      <c r="E100" s="13">
        <v>300</v>
      </c>
      <c r="F100" s="13">
        <v>180</v>
      </c>
      <c r="G100" s="18">
        <f t="shared" si="6"/>
        <v>60</v>
      </c>
      <c r="H100" s="35">
        <f t="shared" si="7"/>
        <v>0.0004176055638424482</v>
      </c>
    </row>
    <row r="101" spans="1:8" ht="29.25" customHeight="1">
      <c r="A101" s="20"/>
      <c r="B101" s="3"/>
      <c r="C101" s="3">
        <v>2310</v>
      </c>
      <c r="D101" s="4" t="s">
        <v>70</v>
      </c>
      <c r="E101" s="13">
        <v>2544350</v>
      </c>
      <c r="F101" s="13">
        <v>3085365</v>
      </c>
      <c r="G101" s="18">
        <f t="shared" si="6"/>
        <v>121.26338750564977</v>
      </c>
      <c r="H101" s="35">
        <f t="shared" si="7"/>
        <v>7.158142169359751</v>
      </c>
    </row>
    <row r="102" spans="1:8" ht="15">
      <c r="A102" s="20"/>
      <c r="B102" s="3">
        <v>80111</v>
      </c>
      <c r="C102" s="3"/>
      <c r="D102" s="4" t="s">
        <v>71</v>
      </c>
      <c r="E102" s="13">
        <v>50</v>
      </c>
      <c r="F102" s="13">
        <v>50</v>
      </c>
      <c r="G102" s="18">
        <f t="shared" si="6"/>
        <v>100</v>
      </c>
      <c r="H102" s="35">
        <f t="shared" si="7"/>
        <v>0.00011600154551179116</v>
      </c>
    </row>
    <row r="103" spans="1:8" ht="15">
      <c r="A103" s="20"/>
      <c r="B103" s="3"/>
      <c r="C103" s="3" t="s">
        <v>142</v>
      </c>
      <c r="D103" s="4" t="s">
        <v>18</v>
      </c>
      <c r="E103" s="13">
        <v>50</v>
      </c>
      <c r="F103" s="13">
        <v>50</v>
      </c>
      <c r="G103" s="18">
        <f t="shared" si="6"/>
        <v>100</v>
      </c>
      <c r="H103" s="35">
        <f t="shared" si="7"/>
        <v>0.00011600154551179116</v>
      </c>
    </row>
    <row r="104" spans="1:8" ht="15">
      <c r="A104" s="20"/>
      <c r="B104" s="3">
        <v>80113</v>
      </c>
      <c r="C104" s="3"/>
      <c r="D104" s="4" t="s">
        <v>72</v>
      </c>
      <c r="E104" s="13">
        <v>22880</v>
      </c>
      <c r="F104" s="13">
        <v>33900</v>
      </c>
      <c r="G104" s="18">
        <f t="shared" si="6"/>
        <v>148.16433566433568</v>
      </c>
      <c r="H104" s="35">
        <f t="shared" si="7"/>
        <v>0.07864904785699442</v>
      </c>
    </row>
    <row r="105" spans="1:8" ht="45.75" customHeight="1">
      <c r="A105" s="20"/>
      <c r="B105" s="3"/>
      <c r="C105" s="3">
        <v>2310</v>
      </c>
      <c r="D105" s="4" t="s">
        <v>73</v>
      </c>
      <c r="E105" s="13">
        <v>22880</v>
      </c>
      <c r="F105" s="13">
        <v>33900</v>
      </c>
      <c r="G105" s="18">
        <f t="shared" si="6"/>
        <v>148.16433566433568</v>
      </c>
      <c r="H105" s="35">
        <f t="shared" si="7"/>
        <v>0.07864904785699442</v>
      </c>
    </row>
    <row r="106" spans="1:8" ht="15">
      <c r="A106" s="20"/>
      <c r="B106" s="3">
        <v>80120</v>
      </c>
      <c r="C106" s="3"/>
      <c r="D106" s="4" t="s">
        <v>74</v>
      </c>
      <c r="E106" s="13">
        <v>16543</v>
      </c>
      <c r="F106" s="13">
        <v>3700</v>
      </c>
      <c r="G106" s="18">
        <f t="shared" si="6"/>
        <v>22.36595538898628</v>
      </c>
      <c r="H106" s="35">
        <f t="shared" si="7"/>
        <v>0.008584114367872545</v>
      </c>
    </row>
    <row r="107" spans="1:8" ht="15">
      <c r="A107" s="20"/>
      <c r="B107" s="3"/>
      <c r="C107" s="3" t="s">
        <v>135</v>
      </c>
      <c r="D107" s="4" t="s">
        <v>16</v>
      </c>
      <c r="E107" s="13">
        <v>98</v>
      </c>
      <c r="F107" s="13">
        <v>50</v>
      </c>
      <c r="G107" s="18">
        <f t="shared" si="6"/>
        <v>51.02040816326531</v>
      </c>
      <c r="H107" s="35">
        <f t="shared" si="7"/>
        <v>0.00011600154551179116</v>
      </c>
    </row>
    <row r="108" spans="1:8" ht="63" customHeight="1">
      <c r="A108" s="20"/>
      <c r="B108" s="3"/>
      <c r="C108" s="3" t="s">
        <v>136</v>
      </c>
      <c r="D108" s="4" t="s">
        <v>69</v>
      </c>
      <c r="E108" s="13">
        <v>4260</v>
      </c>
      <c r="F108" s="13">
        <v>2480</v>
      </c>
      <c r="G108" s="18">
        <f t="shared" si="6"/>
        <v>58.21596244131455</v>
      </c>
      <c r="H108" s="35">
        <f t="shared" si="7"/>
        <v>0.005753676657384842</v>
      </c>
    </row>
    <row r="109" spans="1:8" ht="15">
      <c r="A109" s="20"/>
      <c r="B109" s="3"/>
      <c r="C109" s="3" t="s">
        <v>141</v>
      </c>
      <c r="D109" s="4" t="s">
        <v>17</v>
      </c>
      <c r="E109" s="13">
        <v>885</v>
      </c>
      <c r="F109" s="13">
        <v>520</v>
      </c>
      <c r="G109" s="18">
        <f t="shared" si="6"/>
        <v>58.75706214689266</v>
      </c>
      <c r="H109" s="35">
        <f t="shared" si="7"/>
        <v>0.001206416073322628</v>
      </c>
    </row>
    <row r="110" spans="1:8" ht="15">
      <c r="A110" s="20"/>
      <c r="B110" s="3"/>
      <c r="C110" s="3" t="s">
        <v>142</v>
      </c>
      <c r="D110" s="4" t="s">
        <v>18</v>
      </c>
      <c r="E110" s="13">
        <v>11300</v>
      </c>
      <c r="F110" s="13">
        <v>650</v>
      </c>
      <c r="G110" s="18">
        <f t="shared" si="6"/>
        <v>5.752212389380531</v>
      </c>
      <c r="H110" s="35">
        <f t="shared" si="7"/>
        <v>0.0015080200916532851</v>
      </c>
    </row>
    <row r="111" spans="1:8" ht="15">
      <c r="A111" s="20"/>
      <c r="B111" s="3">
        <v>80130</v>
      </c>
      <c r="C111" s="3"/>
      <c r="D111" s="4" t="s">
        <v>75</v>
      </c>
      <c r="E111" s="13">
        <v>43750</v>
      </c>
      <c r="F111" s="13">
        <v>28250</v>
      </c>
      <c r="G111" s="18">
        <f t="shared" si="6"/>
        <v>64.57142857142857</v>
      </c>
      <c r="H111" s="35">
        <f t="shared" si="7"/>
        <v>0.06554087321416201</v>
      </c>
    </row>
    <row r="112" spans="1:8" ht="15">
      <c r="A112" s="20"/>
      <c r="B112" s="3"/>
      <c r="C112" s="3" t="s">
        <v>135</v>
      </c>
      <c r="D112" s="4" t="s">
        <v>16</v>
      </c>
      <c r="E112" s="13">
        <v>1700</v>
      </c>
      <c r="F112" s="13">
        <v>400</v>
      </c>
      <c r="G112" s="18">
        <f t="shared" si="6"/>
        <v>23.52941176470588</v>
      </c>
      <c r="H112" s="35">
        <f t="shared" si="7"/>
        <v>0.0009280123640943293</v>
      </c>
    </row>
    <row r="113" spans="1:8" ht="60" customHeight="1">
      <c r="A113" s="20"/>
      <c r="B113" s="3"/>
      <c r="C113" s="3" t="s">
        <v>136</v>
      </c>
      <c r="D113" s="4" t="s">
        <v>69</v>
      </c>
      <c r="E113" s="13">
        <v>26000</v>
      </c>
      <c r="F113" s="13">
        <v>26000</v>
      </c>
      <c r="G113" s="18">
        <f t="shared" si="6"/>
        <v>100</v>
      </c>
      <c r="H113" s="35">
        <f t="shared" si="7"/>
        <v>0.0603208036661314</v>
      </c>
    </row>
    <row r="114" spans="1:8" ht="15">
      <c r="A114" s="20"/>
      <c r="B114" s="3"/>
      <c r="C114" s="3" t="s">
        <v>138</v>
      </c>
      <c r="D114" s="4" t="s">
        <v>76</v>
      </c>
      <c r="E114" s="13">
        <v>1100</v>
      </c>
      <c r="F114" s="13">
        <v>1100</v>
      </c>
      <c r="G114" s="18">
        <f t="shared" si="6"/>
        <v>100</v>
      </c>
      <c r="H114" s="35">
        <f t="shared" si="7"/>
        <v>0.0025520340012594057</v>
      </c>
    </row>
    <row r="115" spans="1:8" ht="15">
      <c r="A115" s="20"/>
      <c r="B115" s="3"/>
      <c r="C115" s="3" t="s">
        <v>140</v>
      </c>
      <c r="D115" s="4" t="s">
        <v>77</v>
      </c>
      <c r="E115" s="13">
        <v>11300</v>
      </c>
      <c r="F115" s="8" t="s">
        <v>20</v>
      </c>
      <c r="G115" s="18" t="s">
        <v>20</v>
      </c>
      <c r="H115" s="35">
        <v>0</v>
      </c>
    </row>
    <row r="116" spans="1:8" ht="15">
      <c r="A116" s="20"/>
      <c r="B116" s="3"/>
      <c r="C116" s="3" t="s">
        <v>141</v>
      </c>
      <c r="D116" s="4" t="s">
        <v>17</v>
      </c>
      <c r="E116" s="13">
        <v>400</v>
      </c>
      <c r="F116" s="13">
        <v>500</v>
      </c>
      <c r="G116" s="18">
        <f t="shared" si="6"/>
        <v>125</v>
      </c>
      <c r="H116" s="35">
        <f t="shared" si="7"/>
        <v>0.0011600154551179116</v>
      </c>
    </row>
    <row r="117" spans="1:8" ht="15">
      <c r="A117" s="20"/>
      <c r="B117" s="3"/>
      <c r="C117" s="3" t="s">
        <v>142</v>
      </c>
      <c r="D117" s="4" t="s">
        <v>18</v>
      </c>
      <c r="E117" s="13">
        <v>3250</v>
      </c>
      <c r="F117" s="13">
        <v>250</v>
      </c>
      <c r="G117" s="18">
        <f t="shared" si="6"/>
        <v>7.6923076923076925</v>
      </c>
      <c r="H117" s="35">
        <f t="shared" si="7"/>
        <v>0.0005800077275589558</v>
      </c>
    </row>
    <row r="118" spans="1:8" ht="15">
      <c r="A118" s="20"/>
      <c r="B118" s="3">
        <v>80146</v>
      </c>
      <c r="C118" s="3"/>
      <c r="D118" s="4" t="s">
        <v>78</v>
      </c>
      <c r="E118" s="13">
        <v>15090</v>
      </c>
      <c r="F118" s="13">
        <v>17201</v>
      </c>
      <c r="G118" s="18">
        <f t="shared" si="6"/>
        <v>113.9893969516236</v>
      </c>
      <c r="H118" s="35">
        <f t="shared" si="7"/>
        <v>0.039906851686966394</v>
      </c>
    </row>
    <row r="119" spans="1:8" ht="30.75" customHeight="1">
      <c r="A119" s="20"/>
      <c r="B119" s="3"/>
      <c r="C119" s="3">
        <v>2310</v>
      </c>
      <c r="D119" s="4" t="s">
        <v>79</v>
      </c>
      <c r="E119" s="13">
        <v>15090</v>
      </c>
      <c r="F119" s="13">
        <v>17201</v>
      </c>
      <c r="G119" s="18">
        <f t="shared" si="6"/>
        <v>113.9893969516236</v>
      </c>
      <c r="H119" s="35">
        <f t="shared" si="7"/>
        <v>0.039906851686966394</v>
      </c>
    </row>
    <row r="120" spans="1:8" ht="15">
      <c r="A120" s="20"/>
      <c r="B120" s="3">
        <v>80195</v>
      </c>
      <c r="C120" s="3"/>
      <c r="D120" s="4" t="s">
        <v>80</v>
      </c>
      <c r="E120" s="13">
        <f>E121+E122</f>
        <v>13525</v>
      </c>
      <c r="F120" s="13">
        <v>12225</v>
      </c>
      <c r="G120" s="18">
        <f t="shared" si="6"/>
        <v>90.38817005545286</v>
      </c>
      <c r="H120" s="35">
        <f t="shared" si="7"/>
        <v>0.02836237787763294</v>
      </c>
    </row>
    <row r="121" spans="1:8" ht="31.5" customHeight="1">
      <c r="A121" s="20"/>
      <c r="B121" s="3"/>
      <c r="C121" s="3">
        <v>2130</v>
      </c>
      <c r="D121" s="4" t="s">
        <v>81</v>
      </c>
      <c r="E121" s="13">
        <v>1300</v>
      </c>
      <c r="F121" s="8" t="s">
        <v>20</v>
      </c>
      <c r="G121" s="18" t="s">
        <v>20</v>
      </c>
      <c r="H121" s="35">
        <v>0</v>
      </c>
    </row>
    <row r="122" spans="1:8" ht="35.25" customHeight="1">
      <c r="A122" s="20"/>
      <c r="B122" s="3"/>
      <c r="C122" s="3">
        <v>2310</v>
      </c>
      <c r="D122" s="4" t="s">
        <v>79</v>
      </c>
      <c r="E122" s="13">
        <v>12225</v>
      </c>
      <c r="F122" s="13">
        <v>12225</v>
      </c>
      <c r="G122" s="18">
        <v>100</v>
      </c>
      <c r="H122" s="35">
        <f t="shared" si="7"/>
        <v>0.02836237787763294</v>
      </c>
    </row>
    <row r="123" spans="1:8" ht="14.25">
      <c r="A123" s="21">
        <v>851</v>
      </c>
      <c r="B123" s="6"/>
      <c r="C123" s="6"/>
      <c r="D123" s="7" t="s">
        <v>82</v>
      </c>
      <c r="E123" s="12">
        <v>1657000</v>
      </c>
      <c r="F123" s="12">
        <v>1756249</v>
      </c>
      <c r="G123" s="17">
        <f t="shared" si="6"/>
        <v>105.98968014484007</v>
      </c>
      <c r="H123" s="35">
        <f t="shared" si="7"/>
        <v>4.0745519660707545</v>
      </c>
    </row>
    <row r="124" spans="1:8" ht="33.75" customHeight="1">
      <c r="A124" s="20"/>
      <c r="B124" s="3">
        <v>85156</v>
      </c>
      <c r="C124" s="3"/>
      <c r="D124" s="4" t="s">
        <v>83</v>
      </c>
      <c r="E124" s="13">
        <v>1657000</v>
      </c>
      <c r="F124" s="13">
        <v>1756249</v>
      </c>
      <c r="G124" s="18">
        <f t="shared" si="6"/>
        <v>105.98968014484007</v>
      </c>
      <c r="H124" s="35">
        <f t="shared" si="7"/>
        <v>4.0745519660707545</v>
      </c>
    </row>
    <row r="125" spans="1:8" ht="48" customHeight="1">
      <c r="A125" s="20"/>
      <c r="B125" s="3"/>
      <c r="C125" s="3">
        <v>2110</v>
      </c>
      <c r="D125" s="4" t="s">
        <v>10</v>
      </c>
      <c r="E125" s="13">
        <v>1657000</v>
      </c>
      <c r="F125" s="13">
        <v>1756249</v>
      </c>
      <c r="G125" s="18">
        <f t="shared" si="6"/>
        <v>105.98968014484007</v>
      </c>
      <c r="H125" s="35">
        <f t="shared" si="7"/>
        <v>4.0745519660707545</v>
      </c>
    </row>
    <row r="126" spans="1:8" ht="14.25">
      <c r="A126" s="21">
        <v>852</v>
      </c>
      <c r="B126" s="6"/>
      <c r="C126" s="6"/>
      <c r="D126" s="7" t="s">
        <v>84</v>
      </c>
      <c r="E126" s="12">
        <v>8664426</v>
      </c>
      <c r="F126" s="12">
        <f>F127+F132+F141</f>
        <v>7493811</v>
      </c>
      <c r="G126" s="17">
        <f t="shared" si="6"/>
        <v>86.48941083921774</v>
      </c>
      <c r="H126" s="35">
        <f t="shared" si="7"/>
        <v>17.385873155465227</v>
      </c>
    </row>
    <row r="127" spans="1:8" ht="15">
      <c r="A127" s="23"/>
      <c r="B127" s="3">
        <v>85201</v>
      </c>
      <c r="C127" s="3"/>
      <c r="D127" s="4" t="s">
        <v>85</v>
      </c>
      <c r="E127" s="13">
        <v>343450</v>
      </c>
      <c r="F127" s="13">
        <f>F128+F129+F130+F131</f>
        <v>189890</v>
      </c>
      <c r="G127" s="18">
        <f t="shared" si="6"/>
        <v>55.28897947299461</v>
      </c>
      <c r="H127" s="35">
        <f t="shared" si="7"/>
        <v>0.44055066954468053</v>
      </c>
    </row>
    <row r="128" spans="1:8" ht="35.25" customHeight="1">
      <c r="A128" s="20"/>
      <c r="B128" s="3"/>
      <c r="C128" s="3" t="s">
        <v>134</v>
      </c>
      <c r="D128" s="4" t="s">
        <v>127</v>
      </c>
      <c r="E128" s="13">
        <v>3000</v>
      </c>
      <c r="F128" s="13">
        <v>1400</v>
      </c>
      <c r="G128" s="18">
        <f t="shared" si="6"/>
        <v>46.666666666666664</v>
      </c>
      <c r="H128" s="35">
        <f t="shared" si="7"/>
        <v>0.0032480432743301527</v>
      </c>
    </row>
    <row r="129" spans="1:8" ht="15">
      <c r="A129" s="20"/>
      <c r="B129" s="3"/>
      <c r="C129" s="3" t="s">
        <v>138</v>
      </c>
      <c r="D129" s="4" t="s">
        <v>76</v>
      </c>
      <c r="E129" s="13">
        <v>339550</v>
      </c>
      <c r="F129" s="13">
        <v>187400</v>
      </c>
      <c r="G129" s="18">
        <f t="shared" si="6"/>
        <v>55.190693565012516</v>
      </c>
      <c r="H129" s="35">
        <f t="shared" si="7"/>
        <v>0.43477379257819326</v>
      </c>
    </row>
    <row r="130" spans="1:8" ht="15">
      <c r="A130" s="20"/>
      <c r="B130" s="3"/>
      <c r="C130" s="3" t="s">
        <v>141</v>
      </c>
      <c r="D130" s="4" t="s">
        <v>17</v>
      </c>
      <c r="E130" s="13">
        <v>790</v>
      </c>
      <c r="F130" s="13">
        <v>1000</v>
      </c>
      <c r="G130" s="18">
        <f t="shared" si="6"/>
        <v>126.58227848101266</v>
      </c>
      <c r="H130" s="35">
        <f t="shared" si="7"/>
        <v>0.002320030910235823</v>
      </c>
    </row>
    <row r="131" spans="1:8" ht="15">
      <c r="A131" s="20"/>
      <c r="B131" s="3"/>
      <c r="C131" s="3" t="s">
        <v>142</v>
      </c>
      <c r="D131" s="4" t="s">
        <v>18</v>
      </c>
      <c r="E131" s="13">
        <v>110</v>
      </c>
      <c r="F131" s="13">
        <v>90</v>
      </c>
      <c r="G131" s="18">
        <f t="shared" si="6"/>
        <v>81.81818181818183</v>
      </c>
      <c r="H131" s="35">
        <f t="shared" si="7"/>
        <v>0.0002088027819212241</v>
      </c>
    </row>
    <row r="132" spans="1:8" ht="15">
      <c r="A132" s="20"/>
      <c r="B132" s="3">
        <v>85202</v>
      </c>
      <c r="C132" s="3"/>
      <c r="D132" s="4" t="s">
        <v>86</v>
      </c>
      <c r="E132" s="13">
        <v>8320586</v>
      </c>
      <c r="F132" s="13">
        <f>F133+F134+F135+F136+F138</f>
        <v>7303161</v>
      </c>
      <c r="G132" s="18">
        <f t="shared" si="6"/>
        <v>87.77219537181637</v>
      </c>
      <c r="H132" s="35">
        <f t="shared" si="7"/>
        <v>16.943559262428764</v>
      </c>
    </row>
    <row r="133" spans="1:8" ht="61.5" customHeight="1">
      <c r="A133" s="20"/>
      <c r="B133" s="3"/>
      <c r="C133" s="3" t="s">
        <v>136</v>
      </c>
      <c r="D133" s="4" t="s">
        <v>31</v>
      </c>
      <c r="E133" s="13">
        <v>4642</v>
      </c>
      <c r="F133" s="13">
        <v>3342</v>
      </c>
      <c r="G133" s="18">
        <f t="shared" si="6"/>
        <v>71.99482981473503</v>
      </c>
      <c r="H133" s="35">
        <f t="shared" si="7"/>
        <v>0.0077535433020081215</v>
      </c>
    </row>
    <row r="134" spans="1:8" ht="15">
      <c r="A134" s="20"/>
      <c r="B134" s="3"/>
      <c r="C134" s="3" t="s">
        <v>138</v>
      </c>
      <c r="D134" s="4" t="s">
        <v>76</v>
      </c>
      <c r="E134" s="13">
        <v>1506164</v>
      </c>
      <c r="F134" s="13">
        <v>1765640</v>
      </c>
      <c r="G134" s="18">
        <f t="shared" si="6"/>
        <v>117.22760602431077</v>
      </c>
      <c r="H134" s="35">
        <f t="shared" si="7"/>
        <v>4.096339376348778</v>
      </c>
    </row>
    <row r="135" spans="1:8" ht="15">
      <c r="A135" s="20"/>
      <c r="B135" s="3"/>
      <c r="C135" s="3" t="s">
        <v>141</v>
      </c>
      <c r="D135" s="4" t="s">
        <v>17</v>
      </c>
      <c r="E135" s="13">
        <v>3000</v>
      </c>
      <c r="F135" s="13">
        <v>2500</v>
      </c>
      <c r="G135" s="18">
        <f t="shared" si="6"/>
        <v>83.33333333333334</v>
      </c>
      <c r="H135" s="35">
        <f t="shared" si="7"/>
        <v>0.005800077275589558</v>
      </c>
    </row>
    <row r="136" spans="1:8" ht="15">
      <c r="A136" s="20"/>
      <c r="B136" s="3"/>
      <c r="C136" s="3" t="s">
        <v>142</v>
      </c>
      <c r="D136" s="4" t="s">
        <v>18</v>
      </c>
      <c r="E136" s="13">
        <v>2200</v>
      </c>
      <c r="F136" s="13">
        <v>850</v>
      </c>
      <c r="G136" s="18">
        <f t="shared" si="6"/>
        <v>38.63636363636363</v>
      </c>
      <c r="H136" s="35">
        <f t="shared" si="7"/>
        <v>0.0019720262737004494</v>
      </c>
    </row>
    <row r="137" spans="1:8" ht="15">
      <c r="A137" s="20"/>
      <c r="B137" s="3"/>
      <c r="C137" s="3">
        <v>2390</v>
      </c>
      <c r="D137" s="4" t="s">
        <v>21</v>
      </c>
      <c r="E137" s="13">
        <v>21163</v>
      </c>
      <c r="F137" s="8" t="s">
        <v>20</v>
      </c>
      <c r="G137" s="18" t="s">
        <v>20</v>
      </c>
      <c r="H137" s="35">
        <v>0</v>
      </c>
    </row>
    <row r="138" spans="1:8" ht="30" customHeight="1">
      <c r="A138" s="20"/>
      <c r="B138" s="3"/>
      <c r="C138" s="3">
        <v>2130</v>
      </c>
      <c r="D138" s="4" t="s">
        <v>81</v>
      </c>
      <c r="E138" s="13">
        <v>5932887</v>
      </c>
      <c r="F138" s="13">
        <v>5530829</v>
      </c>
      <c r="G138" s="18">
        <f t="shared" si="6"/>
        <v>93.22323179254889</v>
      </c>
      <c r="H138" s="35">
        <f t="shared" si="7"/>
        <v>12.831694239228689</v>
      </c>
    </row>
    <row r="139" spans="1:8" ht="48.75" customHeight="1">
      <c r="A139" s="20"/>
      <c r="B139" s="3"/>
      <c r="C139" s="3">
        <v>6260</v>
      </c>
      <c r="D139" s="4" t="s">
        <v>23</v>
      </c>
      <c r="E139" s="13">
        <v>693530</v>
      </c>
      <c r="F139" s="8" t="s">
        <v>20</v>
      </c>
      <c r="G139" s="18" t="s">
        <v>20</v>
      </c>
      <c r="H139" s="35">
        <v>0</v>
      </c>
    </row>
    <row r="140" spans="1:8" ht="36.75" customHeight="1">
      <c r="A140" s="20"/>
      <c r="B140" s="3"/>
      <c r="C140" s="3">
        <v>6430</v>
      </c>
      <c r="D140" s="4" t="s">
        <v>87</v>
      </c>
      <c r="E140" s="13">
        <v>157000</v>
      </c>
      <c r="F140" s="8" t="s">
        <v>20</v>
      </c>
      <c r="G140" s="5" t="s">
        <v>20</v>
      </c>
      <c r="H140" s="35">
        <v>0</v>
      </c>
    </row>
    <row r="141" spans="1:8" ht="15">
      <c r="A141" s="20"/>
      <c r="B141" s="3">
        <v>85218</v>
      </c>
      <c r="C141" s="3"/>
      <c r="D141" s="4" t="s">
        <v>88</v>
      </c>
      <c r="E141" s="13">
        <v>390</v>
      </c>
      <c r="F141" s="13">
        <v>760</v>
      </c>
      <c r="G141" s="18">
        <f>F141/E141*100</f>
        <v>194.87179487179486</v>
      </c>
      <c r="H141" s="35">
        <f t="shared" si="7"/>
        <v>0.0017632234917792256</v>
      </c>
    </row>
    <row r="142" spans="1:8" ht="15">
      <c r="A142" s="20"/>
      <c r="B142" s="3"/>
      <c r="C142" s="3" t="s">
        <v>141</v>
      </c>
      <c r="D142" s="4" t="s">
        <v>17</v>
      </c>
      <c r="E142" s="13">
        <v>300</v>
      </c>
      <c r="F142" s="13">
        <v>700</v>
      </c>
      <c r="G142" s="18">
        <f>F142/E142*100</f>
        <v>233.33333333333334</v>
      </c>
      <c r="H142" s="35">
        <f t="shared" si="7"/>
        <v>0.0016240216371650764</v>
      </c>
    </row>
    <row r="143" spans="1:8" ht="15">
      <c r="A143" s="20"/>
      <c r="B143" s="3"/>
      <c r="C143" s="3" t="s">
        <v>142</v>
      </c>
      <c r="D143" s="4" t="s">
        <v>89</v>
      </c>
      <c r="E143" s="13">
        <v>90</v>
      </c>
      <c r="F143" s="13">
        <v>60</v>
      </c>
      <c r="G143" s="18">
        <f>F143/E143*100</f>
        <v>66.66666666666666</v>
      </c>
      <c r="H143" s="35">
        <f t="shared" si="7"/>
        <v>0.0001392018546141494</v>
      </c>
    </row>
    <row r="144" spans="1:8" ht="32.25" customHeight="1">
      <c r="A144" s="21">
        <v>853</v>
      </c>
      <c r="B144" s="6"/>
      <c r="C144" s="6"/>
      <c r="D144" s="7" t="s">
        <v>90</v>
      </c>
      <c r="E144" s="12">
        <v>122535</v>
      </c>
      <c r="F144" s="12">
        <f>F147</f>
        <v>1213100</v>
      </c>
      <c r="G144" s="17">
        <f>F144/E144*100</f>
        <v>990.0028563267638</v>
      </c>
      <c r="H144" s="35">
        <f t="shared" si="7"/>
        <v>2.814429497207077</v>
      </c>
    </row>
    <row r="145" spans="1:8" ht="15">
      <c r="A145" s="20"/>
      <c r="B145" s="3">
        <v>85324</v>
      </c>
      <c r="C145" s="3"/>
      <c r="D145" s="4" t="s">
        <v>92</v>
      </c>
      <c r="E145" s="8" t="s">
        <v>93</v>
      </c>
      <c r="F145" s="8" t="s">
        <v>20</v>
      </c>
      <c r="G145" s="5" t="s">
        <v>20</v>
      </c>
      <c r="H145" s="35">
        <v>0</v>
      </c>
    </row>
    <row r="146" spans="1:8" ht="15">
      <c r="A146" s="20"/>
      <c r="B146" s="3"/>
      <c r="C146" s="3" t="s">
        <v>142</v>
      </c>
      <c r="D146" s="4" t="s">
        <v>89</v>
      </c>
      <c r="E146" s="8" t="s">
        <v>93</v>
      </c>
      <c r="F146" s="8" t="s">
        <v>20</v>
      </c>
      <c r="G146" s="5" t="s">
        <v>20</v>
      </c>
      <c r="H146" s="35">
        <v>0</v>
      </c>
    </row>
    <row r="147" spans="1:8" ht="15">
      <c r="A147" s="20"/>
      <c r="B147" s="3">
        <v>85333</v>
      </c>
      <c r="C147" s="3"/>
      <c r="D147" s="4" t="s">
        <v>94</v>
      </c>
      <c r="E147" s="13">
        <v>85450</v>
      </c>
      <c r="F147" s="13">
        <f>F148+F149+F150+F151+F152</f>
        <v>1213100</v>
      </c>
      <c r="G147" s="18">
        <f>F147/E147*100</f>
        <v>1419.6606202457576</v>
      </c>
      <c r="H147" s="35">
        <f t="shared" si="7"/>
        <v>2.814429497207077</v>
      </c>
    </row>
    <row r="148" spans="1:8" ht="15">
      <c r="A148" s="20"/>
      <c r="B148" s="3"/>
      <c r="C148" s="3" t="s">
        <v>141</v>
      </c>
      <c r="D148" s="4" t="s">
        <v>17</v>
      </c>
      <c r="E148" s="13">
        <v>200</v>
      </c>
      <c r="F148" s="13">
        <v>650</v>
      </c>
      <c r="G148" s="18">
        <f aca="true" t="shared" si="8" ref="G148:G194">F148/E148*100</f>
        <v>325</v>
      </c>
      <c r="H148" s="35">
        <f t="shared" si="7"/>
        <v>0.0015080200916532851</v>
      </c>
    </row>
    <row r="149" spans="1:8" ht="15">
      <c r="A149" s="20"/>
      <c r="B149" s="3"/>
      <c r="C149" s="3" t="s">
        <v>142</v>
      </c>
      <c r="D149" s="4" t="s">
        <v>18</v>
      </c>
      <c r="E149" s="13">
        <v>250</v>
      </c>
      <c r="F149" s="13">
        <v>250</v>
      </c>
      <c r="G149" s="18">
        <f t="shared" si="8"/>
        <v>100</v>
      </c>
      <c r="H149" s="35">
        <f t="shared" si="7"/>
        <v>0.0005800077275589558</v>
      </c>
    </row>
    <row r="150" spans="1:8" ht="45.75" customHeight="1">
      <c r="A150" s="20"/>
      <c r="B150" s="3"/>
      <c r="C150" s="3">
        <v>2320</v>
      </c>
      <c r="D150" s="4" t="s">
        <v>95</v>
      </c>
      <c r="E150" s="13">
        <v>85000</v>
      </c>
      <c r="F150" s="13">
        <v>832000</v>
      </c>
      <c r="G150" s="18">
        <f t="shared" si="8"/>
        <v>978.8235294117648</v>
      </c>
      <c r="H150" s="35">
        <f t="shared" si="7"/>
        <v>1.9302657173162048</v>
      </c>
    </row>
    <row r="151" spans="1:8" ht="27.75" customHeight="1">
      <c r="A151" s="20"/>
      <c r="B151" s="3"/>
      <c r="C151" s="3">
        <v>2440</v>
      </c>
      <c r="D151" s="4" t="s">
        <v>91</v>
      </c>
      <c r="E151" s="8" t="s">
        <v>20</v>
      </c>
      <c r="F151" s="8">
        <v>360200</v>
      </c>
      <c r="G151" s="5" t="s">
        <v>20</v>
      </c>
      <c r="H151" s="35">
        <f>SUM((F151/43102874)*100)</f>
        <v>0.8356751338669435</v>
      </c>
    </row>
    <row r="152" spans="1:8" ht="45.75" customHeight="1">
      <c r="A152" s="20"/>
      <c r="B152" s="3"/>
      <c r="C152" s="3">
        <v>6620</v>
      </c>
      <c r="D152" s="4" t="s">
        <v>154</v>
      </c>
      <c r="E152" s="8" t="s">
        <v>20</v>
      </c>
      <c r="F152" s="13">
        <v>20000</v>
      </c>
      <c r="G152" s="18" t="s">
        <v>20</v>
      </c>
      <c r="H152" s="35">
        <f t="shared" si="7"/>
        <v>0.046400618204716464</v>
      </c>
    </row>
    <row r="153" spans="1:8" ht="15">
      <c r="A153" s="20"/>
      <c r="B153" s="3">
        <v>85334</v>
      </c>
      <c r="C153" s="3"/>
      <c r="D153" s="4" t="s">
        <v>96</v>
      </c>
      <c r="E153" s="13">
        <v>24085</v>
      </c>
      <c r="F153" s="8" t="s">
        <v>20</v>
      </c>
      <c r="G153" s="18" t="s">
        <v>20</v>
      </c>
      <c r="H153" s="35">
        <v>0</v>
      </c>
    </row>
    <row r="154" spans="1:8" ht="44.25" customHeight="1">
      <c r="A154" s="20"/>
      <c r="B154" s="3"/>
      <c r="C154" s="3">
        <v>2110</v>
      </c>
      <c r="D154" s="4" t="s">
        <v>10</v>
      </c>
      <c r="E154" s="13">
        <v>24085</v>
      </c>
      <c r="F154" s="8" t="s">
        <v>20</v>
      </c>
      <c r="G154" s="18" t="s">
        <v>20</v>
      </c>
      <c r="H154" s="35">
        <v>0</v>
      </c>
    </row>
    <row r="155" spans="1:8" ht="14.25">
      <c r="A155" s="21">
        <v>854</v>
      </c>
      <c r="B155" s="6"/>
      <c r="C155" s="6"/>
      <c r="D155" s="7" t="s">
        <v>97</v>
      </c>
      <c r="E155" s="12">
        <v>2175577</v>
      </c>
      <c r="F155" s="12">
        <f>F156+F160+F167+F172+F175+F186</f>
        <v>2005680</v>
      </c>
      <c r="G155" s="17">
        <f t="shared" si="8"/>
        <v>92.19071538263182</v>
      </c>
      <c r="H155" s="35">
        <f t="shared" si="7"/>
        <v>4.653239596041786</v>
      </c>
    </row>
    <row r="156" spans="1:8" ht="15">
      <c r="A156" s="20"/>
      <c r="B156" s="3">
        <v>85401</v>
      </c>
      <c r="C156" s="3"/>
      <c r="D156" s="4" t="s">
        <v>98</v>
      </c>
      <c r="E156" s="13">
        <v>300315</v>
      </c>
      <c r="F156" s="13">
        <v>365940</v>
      </c>
      <c r="G156" s="18">
        <f t="shared" si="8"/>
        <v>121.852055341891</v>
      </c>
      <c r="H156" s="35">
        <f t="shared" si="7"/>
        <v>0.8489921112916972</v>
      </c>
    </row>
    <row r="157" spans="1:8" ht="15">
      <c r="A157" s="20"/>
      <c r="B157" s="3"/>
      <c r="C157" s="3" t="s">
        <v>138</v>
      </c>
      <c r="D157" s="4" t="s">
        <v>76</v>
      </c>
      <c r="E157" s="13">
        <v>170300</v>
      </c>
      <c r="F157" s="13">
        <v>130720</v>
      </c>
      <c r="G157" s="18">
        <f t="shared" si="8"/>
        <v>76.7586611861421</v>
      </c>
      <c r="H157" s="35">
        <f t="shared" si="7"/>
        <v>0.3032744405860268</v>
      </c>
    </row>
    <row r="158" spans="1:8" ht="15">
      <c r="A158" s="20"/>
      <c r="B158" s="3"/>
      <c r="C158" s="3" t="s">
        <v>142</v>
      </c>
      <c r="D158" s="4" t="s">
        <v>18</v>
      </c>
      <c r="E158" s="13">
        <v>15</v>
      </c>
      <c r="F158" s="13">
        <v>10</v>
      </c>
      <c r="G158" s="18">
        <f t="shared" si="8"/>
        <v>66.66666666666666</v>
      </c>
      <c r="H158" s="35">
        <f t="shared" si="7"/>
        <v>2.3200309102358233E-05</v>
      </c>
    </row>
    <row r="159" spans="1:8" ht="32.25" customHeight="1">
      <c r="A159" s="20"/>
      <c r="B159" s="3"/>
      <c r="C159" s="3">
        <v>2310</v>
      </c>
      <c r="D159" s="4" t="s">
        <v>99</v>
      </c>
      <c r="E159" s="13">
        <v>130000</v>
      </c>
      <c r="F159" s="13">
        <v>235210</v>
      </c>
      <c r="G159" s="18">
        <f t="shared" si="8"/>
        <v>180.93076923076922</v>
      </c>
      <c r="H159" s="35">
        <f t="shared" si="7"/>
        <v>0.545694470396568</v>
      </c>
    </row>
    <row r="160" spans="1:8" ht="15">
      <c r="A160" s="20"/>
      <c r="B160" s="3">
        <v>85403</v>
      </c>
      <c r="C160" s="3"/>
      <c r="D160" s="4" t="s">
        <v>100</v>
      </c>
      <c r="E160" s="13">
        <v>220180</v>
      </c>
      <c r="F160" s="13">
        <v>144900</v>
      </c>
      <c r="G160" s="18">
        <f t="shared" si="8"/>
        <v>65.80979198837315</v>
      </c>
      <c r="H160" s="35">
        <f t="shared" si="7"/>
        <v>0.33617247889317076</v>
      </c>
    </row>
    <row r="161" spans="1:8" ht="64.5" customHeight="1">
      <c r="A161" s="20"/>
      <c r="B161" s="3"/>
      <c r="C161" s="3" t="s">
        <v>136</v>
      </c>
      <c r="D161" s="4" t="s">
        <v>69</v>
      </c>
      <c r="E161" s="13">
        <v>10300</v>
      </c>
      <c r="F161" s="13">
        <v>13200</v>
      </c>
      <c r="G161" s="18">
        <f t="shared" si="8"/>
        <v>128.15533980582526</v>
      </c>
      <c r="H161" s="35">
        <f t="shared" si="7"/>
        <v>0.030624408015112868</v>
      </c>
    </row>
    <row r="162" spans="1:8" ht="15">
      <c r="A162" s="20"/>
      <c r="B162" s="3"/>
      <c r="C162" s="3" t="s">
        <v>138</v>
      </c>
      <c r="D162" s="4" t="s">
        <v>76</v>
      </c>
      <c r="E162" s="13">
        <v>145000</v>
      </c>
      <c r="F162" s="13">
        <v>130000</v>
      </c>
      <c r="G162" s="18">
        <f t="shared" si="8"/>
        <v>89.65517241379311</v>
      </c>
      <c r="H162" s="35">
        <f aca="true" t="shared" si="9" ref="H162:H194">SUM((F162/43102874)*100)</f>
        <v>0.30160401833065703</v>
      </c>
    </row>
    <row r="163" spans="1:8" ht="15">
      <c r="A163" s="20"/>
      <c r="B163" s="3"/>
      <c r="C163" s="3" t="s">
        <v>140</v>
      </c>
      <c r="D163" s="4" t="s">
        <v>77</v>
      </c>
      <c r="E163" s="13">
        <v>1620</v>
      </c>
      <c r="F163" s="8" t="s">
        <v>20</v>
      </c>
      <c r="G163" s="18" t="s">
        <v>20</v>
      </c>
      <c r="H163" s="35">
        <v>0</v>
      </c>
    </row>
    <row r="164" spans="1:8" ht="15">
      <c r="A164" s="20"/>
      <c r="B164" s="3"/>
      <c r="C164" s="3" t="s">
        <v>141</v>
      </c>
      <c r="D164" s="4" t="s">
        <v>17</v>
      </c>
      <c r="E164" s="13">
        <v>1500</v>
      </c>
      <c r="F164" s="13">
        <v>1200</v>
      </c>
      <c r="G164" s="18">
        <f t="shared" si="8"/>
        <v>80</v>
      </c>
      <c r="H164" s="35">
        <f t="shared" si="9"/>
        <v>0.002784037092282988</v>
      </c>
    </row>
    <row r="165" spans="1:8" ht="15">
      <c r="A165" s="20"/>
      <c r="B165" s="3"/>
      <c r="C165" s="3" t="s">
        <v>142</v>
      </c>
      <c r="D165" s="4" t="s">
        <v>18</v>
      </c>
      <c r="E165" s="13">
        <v>1760</v>
      </c>
      <c r="F165" s="13">
        <v>500</v>
      </c>
      <c r="G165" s="18">
        <f t="shared" si="8"/>
        <v>28.40909090909091</v>
      </c>
      <c r="H165" s="35">
        <f t="shared" si="9"/>
        <v>0.0011600154551179116</v>
      </c>
    </row>
    <row r="166" spans="1:8" ht="48" customHeight="1">
      <c r="A166" s="20"/>
      <c r="B166" s="3"/>
      <c r="C166" s="3">
        <v>6260</v>
      </c>
      <c r="D166" s="4" t="s">
        <v>23</v>
      </c>
      <c r="E166" s="13">
        <v>60000</v>
      </c>
      <c r="F166" s="8" t="s">
        <v>20</v>
      </c>
      <c r="G166" s="18" t="s">
        <v>20</v>
      </c>
      <c r="H166" s="35">
        <v>0</v>
      </c>
    </row>
    <row r="167" spans="1:8" ht="30.75" customHeight="1">
      <c r="A167" s="20"/>
      <c r="B167" s="3">
        <v>85406</v>
      </c>
      <c r="C167" s="3"/>
      <c r="D167" s="4" t="s">
        <v>101</v>
      </c>
      <c r="E167" s="13">
        <v>3568</v>
      </c>
      <c r="F167" s="13">
        <v>3050</v>
      </c>
      <c r="G167" s="18">
        <f t="shared" si="8"/>
        <v>85.48206278026906</v>
      </c>
      <c r="H167" s="35">
        <f t="shared" si="9"/>
        <v>0.007076094276219261</v>
      </c>
    </row>
    <row r="168" spans="1:8" ht="63" customHeight="1">
      <c r="A168" s="20"/>
      <c r="B168" s="3"/>
      <c r="C168" s="3" t="s">
        <v>136</v>
      </c>
      <c r="D168" s="4" t="s">
        <v>102</v>
      </c>
      <c r="E168" s="13">
        <v>2662</v>
      </c>
      <c r="F168" s="13">
        <v>2660</v>
      </c>
      <c r="G168" s="18">
        <f t="shared" si="8"/>
        <v>99.92486851990984</v>
      </c>
      <c r="H168" s="35">
        <f t="shared" si="9"/>
        <v>0.00617128222122729</v>
      </c>
    </row>
    <row r="169" spans="1:8" ht="15">
      <c r="A169" s="20"/>
      <c r="B169" s="3"/>
      <c r="C169" s="3" t="s">
        <v>138</v>
      </c>
      <c r="D169" s="4" t="s">
        <v>76</v>
      </c>
      <c r="E169" s="13">
        <v>500</v>
      </c>
      <c r="F169" s="8" t="s">
        <v>20</v>
      </c>
      <c r="G169" s="18" t="s">
        <v>20</v>
      </c>
      <c r="H169" s="35">
        <v>0</v>
      </c>
    </row>
    <row r="170" spans="1:8" ht="15">
      <c r="A170" s="20"/>
      <c r="B170" s="3"/>
      <c r="C170" s="3" t="s">
        <v>141</v>
      </c>
      <c r="D170" s="4" t="s">
        <v>17</v>
      </c>
      <c r="E170" s="13">
        <v>300</v>
      </c>
      <c r="F170" s="13">
        <v>285</v>
      </c>
      <c r="G170" s="18">
        <f t="shared" si="8"/>
        <v>95</v>
      </c>
      <c r="H170" s="35">
        <f t="shared" si="9"/>
        <v>0.0006612088094172096</v>
      </c>
    </row>
    <row r="171" spans="1:8" ht="15">
      <c r="A171" s="20"/>
      <c r="B171" s="3"/>
      <c r="C171" s="3" t="s">
        <v>142</v>
      </c>
      <c r="D171" s="4" t="s">
        <v>18</v>
      </c>
      <c r="E171" s="13">
        <v>106</v>
      </c>
      <c r="F171" s="13">
        <v>105</v>
      </c>
      <c r="G171" s="18">
        <f t="shared" si="8"/>
        <v>99.05660377358491</v>
      </c>
      <c r="H171" s="35">
        <f t="shared" si="9"/>
        <v>0.00024360324557476143</v>
      </c>
    </row>
    <row r="172" spans="1:8" ht="15">
      <c r="A172" s="20"/>
      <c r="B172" s="3">
        <v>85410</v>
      </c>
      <c r="C172" s="3"/>
      <c r="D172" s="4" t="s">
        <v>103</v>
      </c>
      <c r="E172" s="13">
        <v>169650</v>
      </c>
      <c r="F172" s="13">
        <v>127400</v>
      </c>
      <c r="G172" s="18">
        <f t="shared" si="8"/>
        <v>75.09578544061303</v>
      </c>
      <c r="H172" s="35">
        <f t="shared" si="9"/>
        <v>0.29557193796404385</v>
      </c>
    </row>
    <row r="173" spans="1:8" ht="15">
      <c r="A173" s="20"/>
      <c r="B173" s="3"/>
      <c r="C173" s="3" t="s">
        <v>138</v>
      </c>
      <c r="D173" s="4" t="s">
        <v>76</v>
      </c>
      <c r="E173" s="13">
        <v>169650</v>
      </c>
      <c r="F173" s="13">
        <v>127390</v>
      </c>
      <c r="G173" s="18">
        <f t="shared" si="8"/>
        <v>75.08989095195992</v>
      </c>
      <c r="H173" s="35">
        <f t="shared" si="9"/>
        <v>0.2955487376549415</v>
      </c>
    </row>
    <row r="174" spans="1:8" ht="15">
      <c r="A174" s="20"/>
      <c r="B174" s="3"/>
      <c r="C174" s="3" t="s">
        <v>142</v>
      </c>
      <c r="D174" s="4" t="s">
        <v>18</v>
      </c>
      <c r="E174" s="8" t="s">
        <v>20</v>
      </c>
      <c r="F174" s="13">
        <v>10</v>
      </c>
      <c r="G174" s="18" t="s">
        <v>20</v>
      </c>
      <c r="H174" s="35">
        <f t="shared" si="9"/>
        <v>2.3200309102358233E-05</v>
      </c>
    </row>
    <row r="175" spans="1:8" ht="15">
      <c r="A175" s="20"/>
      <c r="B175" s="3">
        <v>85411</v>
      </c>
      <c r="C175" s="3"/>
      <c r="D175" s="4" t="s">
        <v>104</v>
      </c>
      <c r="E175" s="13">
        <v>1031000</v>
      </c>
      <c r="F175" s="13">
        <f>F176+F177+F179+F180</f>
        <v>996650</v>
      </c>
      <c r="G175" s="18">
        <f t="shared" si="8"/>
        <v>96.66828322017459</v>
      </c>
      <c r="H175" s="35">
        <f t="shared" si="9"/>
        <v>2.312258806686533</v>
      </c>
    </row>
    <row r="176" spans="1:8" ht="62.25" customHeight="1">
      <c r="A176" s="20"/>
      <c r="B176" s="3"/>
      <c r="C176" s="3" t="s">
        <v>136</v>
      </c>
      <c r="D176" s="4" t="s">
        <v>102</v>
      </c>
      <c r="E176" s="13">
        <v>5800</v>
      </c>
      <c r="F176" s="13">
        <v>5900</v>
      </c>
      <c r="G176" s="18">
        <f t="shared" si="8"/>
        <v>101.72413793103448</v>
      </c>
      <c r="H176" s="35">
        <f t="shared" si="9"/>
        <v>0.013688182370391358</v>
      </c>
    </row>
    <row r="177" spans="1:8" ht="15">
      <c r="A177" s="20"/>
      <c r="B177" s="3"/>
      <c r="C177" s="3" t="s">
        <v>138</v>
      </c>
      <c r="D177" s="4" t="s">
        <v>76</v>
      </c>
      <c r="E177" s="13">
        <v>986500</v>
      </c>
      <c r="F177" s="13">
        <v>990000</v>
      </c>
      <c r="G177" s="18">
        <f t="shared" si="8"/>
        <v>100.3547896604156</v>
      </c>
      <c r="H177" s="35">
        <f t="shared" si="9"/>
        <v>2.2968306011334647</v>
      </c>
    </row>
    <row r="178" spans="1:8" ht="15">
      <c r="A178" s="20"/>
      <c r="B178" s="3"/>
      <c r="C178" s="3" t="s">
        <v>139</v>
      </c>
      <c r="D178" s="4" t="s">
        <v>105</v>
      </c>
      <c r="E178" s="13">
        <v>250</v>
      </c>
      <c r="F178" s="8" t="s">
        <v>20</v>
      </c>
      <c r="G178" s="18" t="s">
        <v>20</v>
      </c>
      <c r="H178" s="35">
        <v>0</v>
      </c>
    </row>
    <row r="179" spans="1:8" ht="15">
      <c r="A179" s="20"/>
      <c r="B179" s="3"/>
      <c r="C179" s="3" t="s">
        <v>141</v>
      </c>
      <c r="D179" s="4" t="s">
        <v>17</v>
      </c>
      <c r="E179" s="13">
        <v>600</v>
      </c>
      <c r="F179" s="13">
        <v>500</v>
      </c>
      <c r="G179" s="18">
        <f t="shared" si="8"/>
        <v>83.33333333333334</v>
      </c>
      <c r="H179" s="35">
        <f t="shared" si="9"/>
        <v>0.0011600154551179116</v>
      </c>
    </row>
    <row r="180" spans="1:8" ht="15">
      <c r="A180" s="20"/>
      <c r="B180" s="3"/>
      <c r="C180" s="3" t="s">
        <v>142</v>
      </c>
      <c r="D180" s="4" t="s">
        <v>18</v>
      </c>
      <c r="E180" s="13">
        <v>250</v>
      </c>
      <c r="F180" s="13">
        <v>250</v>
      </c>
      <c r="G180" s="18">
        <f t="shared" si="8"/>
        <v>100</v>
      </c>
      <c r="H180" s="35">
        <f t="shared" si="9"/>
        <v>0.0005800077275589558</v>
      </c>
    </row>
    <row r="181" spans="1:8" ht="47.25" customHeight="1">
      <c r="A181" s="20"/>
      <c r="B181" s="3"/>
      <c r="C181" s="3">
        <v>6260</v>
      </c>
      <c r="D181" s="4" t="s">
        <v>23</v>
      </c>
      <c r="E181" s="13">
        <v>37600</v>
      </c>
      <c r="F181" s="8" t="s">
        <v>20</v>
      </c>
      <c r="G181" s="18" t="s">
        <v>20</v>
      </c>
      <c r="H181" s="35">
        <v>0</v>
      </c>
    </row>
    <row r="182" spans="1:8" ht="15">
      <c r="A182" s="20"/>
      <c r="B182" s="3">
        <v>85415</v>
      </c>
      <c r="C182" s="3"/>
      <c r="D182" s="4" t="s">
        <v>106</v>
      </c>
      <c r="E182" s="13">
        <f>E183+E184+E185</f>
        <v>77215</v>
      </c>
      <c r="F182" s="8" t="s">
        <v>20</v>
      </c>
      <c r="G182" s="18" t="s">
        <v>20</v>
      </c>
      <c r="H182" s="35">
        <v>0</v>
      </c>
    </row>
    <row r="183" spans="1:8" ht="34.5" customHeight="1">
      <c r="A183" s="20"/>
      <c r="B183" s="3"/>
      <c r="C183" s="3">
        <v>2130</v>
      </c>
      <c r="D183" s="4" t="s">
        <v>81</v>
      </c>
      <c r="E183" s="13">
        <v>6720</v>
      </c>
      <c r="F183" s="8" t="s">
        <v>20</v>
      </c>
      <c r="G183" s="18" t="s">
        <v>20</v>
      </c>
      <c r="H183" s="35">
        <v>0</v>
      </c>
    </row>
    <row r="184" spans="1:8" ht="90.75" customHeight="1">
      <c r="A184" s="20"/>
      <c r="B184" s="3"/>
      <c r="C184" s="3">
        <v>2338</v>
      </c>
      <c r="D184" s="4" t="s">
        <v>107</v>
      </c>
      <c r="E184" s="13">
        <v>47972</v>
      </c>
      <c r="F184" s="8" t="s">
        <v>20</v>
      </c>
      <c r="G184" s="18" t="s">
        <v>20</v>
      </c>
      <c r="H184" s="35">
        <v>0</v>
      </c>
    </row>
    <row r="185" spans="1:8" ht="104.25" customHeight="1">
      <c r="A185" s="20"/>
      <c r="B185" s="3"/>
      <c r="C185" s="3">
        <v>2339</v>
      </c>
      <c r="D185" s="4" t="s">
        <v>108</v>
      </c>
      <c r="E185" s="13">
        <v>22523</v>
      </c>
      <c r="F185" s="8" t="s">
        <v>20</v>
      </c>
      <c r="G185" s="18" t="s">
        <v>20</v>
      </c>
      <c r="H185" s="35">
        <v>0</v>
      </c>
    </row>
    <row r="186" spans="1:8" ht="15">
      <c r="A186" s="20"/>
      <c r="B186" s="3">
        <v>85417</v>
      </c>
      <c r="C186" s="3"/>
      <c r="D186" s="4" t="s">
        <v>109</v>
      </c>
      <c r="E186" s="13">
        <v>373649</v>
      </c>
      <c r="F186" s="13">
        <f>F187+F188+F189+F190</f>
        <v>367740</v>
      </c>
      <c r="G186" s="18">
        <f t="shared" si="8"/>
        <v>98.41856929899451</v>
      </c>
      <c r="H186" s="35">
        <f t="shared" si="9"/>
        <v>0.8531681669301217</v>
      </c>
    </row>
    <row r="187" spans="1:8" ht="61.5" customHeight="1">
      <c r="A187" s="20"/>
      <c r="B187" s="3"/>
      <c r="C187" s="3" t="s">
        <v>136</v>
      </c>
      <c r="D187" s="4" t="s">
        <v>110</v>
      </c>
      <c r="E187" s="13">
        <v>10939</v>
      </c>
      <c r="F187" s="13">
        <v>10940</v>
      </c>
      <c r="G187" s="18">
        <f t="shared" si="8"/>
        <v>100.00914160343723</v>
      </c>
      <c r="H187" s="35">
        <f t="shared" si="9"/>
        <v>0.025381138157979904</v>
      </c>
    </row>
    <row r="188" spans="1:8" ht="15">
      <c r="A188" s="20"/>
      <c r="B188" s="3"/>
      <c r="C188" s="3" t="s">
        <v>138</v>
      </c>
      <c r="D188" s="4" t="s">
        <v>76</v>
      </c>
      <c r="E188" s="13">
        <v>350000</v>
      </c>
      <c r="F188" s="13">
        <v>352000</v>
      </c>
      <c r="G188" s="18">
        <f t="shared" si="8"/>
        <v>100.57142857142858</v>
      </c>
      <c r="H188" s="35">
        <f t="shared" si="9"/>
        <v>0.8166508804030097</v>
      </c>
    </row>
    <row r="189" spans="1:8" ht="15">
      <c r="A189" s="20"/>
      <c r="B189" s="3"/>
      <c r="C189" s="3" t="s">
        <v>141</v>
      </c>
      <c r="D189" s="4" t="s">
        <v>17</v>
      </c>
      <c r="E189" s="13">
        <v>1400</v>
      </c>
      <c r="F189" s="13">
        <v>1400</v>
      </c>
      <c r="G189" s="18">
        <f t="shared" si="8"/>
        <v>100</v>
      </c>
      <c r="H189" s="35">
        <f t="shared" si="9"/>
        <v>0.0032480432743301527</v>
      </c>
    </row>
    <row r="190" spans="1:8" ht="15">
      <c r="A190" s="20"/>
      <c r="B190" s="3"/>
      <c r="C190" s="3" t="s">
        <v>142</v>
      </c>
      <c r="D190" s="4" t="s">
        <v>18</v>
      </c>
      <c r="E190" s="13">
        <v>11310</v>
      </c>
      <c r="F190" s="13">
        <v>3400</v>
      </c>
      <c r="G190" s="18">
        <f t="shared" si="8"/>
        <v>30.061892130857647</v>
      </c>
      <c r="H190" s="35">
        <f t="shared" si="9"/>
        <v>0.007888105094801798</v>
      </c>
    </row>
    <row r="191" spans="1:8" ht="28.5" customHeight="1">
      <c r="A191" s="21">
        <v>900</v>
      </c>
      <c r="B191" s="6"/>
      <c r="C191" s="6"/>
      <c r="D191" s="7" t="s">
        <v>111</v>
      </c>
      <c r="E191" s="12">
        <v>10000</v>
      </c>
      <c r="F191" s="11">
        <v>15000</v>
      </c>
      <c r="G191" s="18" t="s">
        <v>20</v>
      </c>
      <c r="H191" s="35">
        <f t="shared" si="9"/>
        <v>0.034800463653537346</v>
      </c>
    </row>
    <row r="192" spans="1:8" ht="15">
      <c r="A192" s="20"/>
      <c r="B192" s="3">
        <v>90006</v>
      </c>
      <c r="C192" s="3"/>
      <c r="D192" s="4" t="s">
        <v>112</v>
      </c>
      <c r="E192" s="13">
        <v>10000</v>
      </c>
      <c r="F192" s="8">
        <v>15000</v>
      </c>
      <c r="G192" s="18" t="s">
        <v>20</v>
      </c>
      <c r="H192" s="35">
        <f t="shared" si="9"/>
        <v>0.034800463653537346</v>
      </c>
    </row>
    <row r="193" spans="1:8" ht="32.25" customHeight="1">
      <c r="A193" s="20"/>
      <c r="B193" s="3"/>
      <c r="C193" s="3">
        <v>2440</v>
      </c>
      <c r="D193" s="4" t="s">
        <v>91</v>
      </c>
      <c r="E193" s="13">
        <v>10000</v>
      </c>
      <c r="F193" s="8">
        <v>15000</v>
      </c>
      <c r="G193" s="18" t="s">
        <v>20</v>
      </c>
      <c r="H193" s="35">
        <f t="shared" si="9"/>
        <v>0.034800463653537346</v>
      </c>
    </row>
    <row r="194" spans="1:8" ht="14.25">
      <c r="A194" s="21"/>
      <c r="B194" s="6"/>
      <c r="C194" s="6"/>
      <c r="D194" s="7" t="s">
        <v>113</v>
      </c>
      <c r="E194" s="12">
        <f>E7+E10+E14+E24+E29+E37+E49+E74+E77+E83+E92+E123+E126+E144+E155+E191</f>
        <v>45551038</v>
      </c>
      <c r="F194" s="12">
        <f>F7+F10+F14+F24+F29+F37+F49+F74+F77+F83+F92+F123+F126+F144+F155+F191</f>
        <v>43102874</v>
      </c>
      <c r="G194" s="17">
        <f t="shared" si="8"/>
        <v>94.62544849142625</v>
      </c>
      <c r="H194" s="35">
        <f t="shared" si="9"/>
        <v>100</v>
      </c>
    </row>
    <row r="195" spans="1:8" ht="15">
      <c r="A195" s="20"/>
      <c r="B195" s="3"/>
      <c r="C195" s="3" t="s">
        <v>143</v>
      </c>
      <c r="D195" s="4" t="s">
        <v>59</v>
      </c>
      <c r="E195" s="13">
        <v>4100000</v>
      </c>
      <c r="F195" s="13">
        <v>5000000</v>
      </c>
      <c r="G195" s="18">
        <f>F195/E195*100</f>
        <v>121.95121951219512</v>
      </c>
      <c r="H195" s="35">
        <f>SUM((F195/43102874)*100)</f>
        <v>11.600154551179116</v>
      </c>
    </row>
    <row r="196" spans="1:8" ht="15">
      <c r="A196" s="20"/>
      <c r="B196" s="3"/>
      <c r="C196" s="3" t="s">
        <v>144</v>
      </c>
      <c r="D196" s="4" t="s">
        <v>60</v>
      </c>
      <c r="E196" s="13">
        <v>176262</v>
      </c>
      <c r="F196" s="13">
        <v>121597</v>
      </c>
      <c r="G196" s="18">
        <f aca="true" t="shared" si="10" ref="G196:G230">F196/E196*100</f>
        <v>68.98650871997367</v>
      </c>
      <c r="H196" s="35">
        <f aca="true" t="shared" si="11" ref="H196:H230">SUM((F196/43102874)*100)</f>
        <v>0.28210879859194543</v>
      </c>
    </row>
    <row r="197" spans="1:8" ht="15">
      <c r="A197" s="20"/>
      <c r="B197" s="3"/>
      <c r="C197" s="3" t="s">
        <v>132</v>
      </c>
      <c r="D197" s="4" t="s">
        <v>57</v>
      </c>
      <c r="E197" s="13">
        <v>2100000</v>
      </c>
      <c r="F197" s="13">
        <v>2100000</v>
      </c>
      <c r="G197" s="18">
        <f t="shared" si="10"/>
        <v>100</v>
      </c>
      <c r="H197" s="35">
        <f t="shared" si="11"/>
        <v>4.872064911495229</v>
      </c>
    </row>
    <row r="198" spans="1:8" ht="30" customHeight="1">
      <c r="A198" s="20"/>
      <c r="B198" s="3"/>
      <c r="C198" s="3" t="s">
        <v>133</v>
      </c>
      <c r="D198" s="4" t="s">
        <v>114</v>
      </c>
      <c r="E198" s="13">
        <v>632</v>
      </c>
      <c r="F198" s="13">
        <v>600</v>
      </c>
      <c r="G198" s="18">
        <f t="shared" si="10"/>
        <v>94.9367088607595</v>
      </c>
      <c r="H198" s="35">
        <f t="shared" si="11"/>
        <v>0.001392018546141494</v>
      </c>
    </row>
    <row r="199" spans="1:8" ht="33" customHeight="1">
      <c r="A199" s="20"/>
      <c r="B199" s="3"/>
      <c r="C199" s="3" t="s">
        <v>134</v>
      </c>
      <c r="D199" s="4" t="s">
        <v>127</v>
      </c>
      <c r="E199" s="13">
        <v>3000</v>
      </c>
      <c r="F199" s="13">
        <f>F128</f>
        <v>1400</v>
      </c>
      <c r="G199" s="18">
        <f t="shared" si="10"/>
        <v>46.666666666666664</v>
      </c>
      <c r="H199" s="35">
        <f t="shared" si="11"/>
        <v>0.0032480432743301527</v>
      </c>
    </row>
    <row r="200" spans="1:8" ht="15">
      <c r="A200" s="20"/>
      <c r="B200" s="3"/>
      <c r="C200" s="3" t="s">
        <v>135</v>
      </c>
      <c r="D200" s="4" t="s">
        <v>16</v>
      </c>
      <c r="E200" s="13">
        <v>91498</v>
      </c>
      <c r="F200" s="13">
        <f>F16+F53+F107+F112</f>
        <v>50450</v>
      </c>
      <c r="G200" s="18">
        <f t="shared" si="10"/>
        <v>55.137817220048525</v>
      </c>
      <c r="H200" s="35">
        <f t="shared" si="11"/>
        <v>0.11704555942139729</v>
      </c>
    </row>
    <row r="201" spans="1:8" ht="61.5" customHeight="1">
      <c r="A201" s="20"/>
      <c r="B201" s="3"/>
      <c r="C201" s="3" t="s">
        <v>136</v>
      </c>
      <c r="D201" s="4" t="s">
        <v>102</v>
      </c>
      <c r="E201" s="13">
        <v>231833</v>
      </c>
      <c r="F201" s="13">
        <v>176052</v>
      </c>
      <c r="G201" s="18">
        <f t="shared" si="10"/>
        <v>75.939145850677</v>
      </c>
      <c r="H201" s="35">
        <f t="shared" si="11"/>
        <v>0.4084460818088371</v>
      </c>
    </row>
    <row r="202" spans="1:8" ht="30.75" customHeight="1">
      <c r="A202" s="20"/>
      <c r="B202" s="3"/>
      <c r="C202" s="3" t="s">
        <v>137</v>
      </c>
      <c r="D202" s="4" t="s">
        <v>32</v>
      </c>
      <c r="E202" s="13">
        <v>5196150</v>
      </c>
      <c r="F202" s="8" t="s">
        <v>20</v>
      </c>
      <c r="G202" s="18" t="s">
        <v>20</v>
      </c>
      <c r="H202" s="35">
        <v>0</v>
      </c>
    </row>
    <row r="203" spans="1:8" ht="15">
      <c r="A203" s="20"/>
      <c r="B203" s="3"/>
      <c r="C203" s="3" t="s">
        <v>138</v>
      </c>
      <c r="D203" s="4" t="s">
        <v>76</v>
      </c>
      <c r="E203" s="13">
        <v>3668764</v>
      </c>
      <c r="F203" s="13">
        <v>3684250</v>
      </c>
      <c r="G203" s="18">
        <f t="shared" si="10"/>
        <v>100.42210401105113</v>
      </c>
      <c r="H203" s="35">
        <f t="shared" si="11"/>
        <v>8.547573881036332</v>
      </c>
    </row>
    <row r="204" spans="1:8" ht="15">
      <c r="A204" s="20"/>
      <c r="B204" s="3"/>
      <c r="C204" s="3" t="s">
        <v>139</v>
      </c>
      <c r="D204" s="4" t="s">
        <v>105</v>
      </c>
      <c r="E204" s="13">
        <v>250</v>
      </c>
      <c r="F204" s="8" t="s">
        <v>20</v>
      </c>
      <c r="G204" s="18" t="s">
        <v>20</v>
      </c>
      <c r="H204" s="35">
        <v>0</v>
      </c>
    </row>
    <row r="205" spans="1:8" ht="15">
      <c r="A205" s="20"/>
      <c r="B205" s="3"/>
      <c r="C205" s="3" t="s">
        <v>140</v>
      </c>
      <c r="D205" s="4" t="s">
        <v>77</v>
      </c>
      <c r="E205" s="13">
        <v>12920</v>
      </c>
      <c r="F205" s="13">
        <f>F34</f>
        <v>3000000</v>
      </c>
      <c r="G205" s="18">
        <f t="shared" si="10"/>
        <v>23219.814241486067</v>
      </c>
      <c r="H205" s="35">
        <f t="shared" si="11"/>
        <v>6.960092730707469</v>
      </c>
    </row>
    <row r="206" spans="1:8" ht="15">
      <c r="A206" s="20"/>
      <c r="B206" s="3"/>
      <c r="C206" s="3" t="s">
        <v>141</v>
      </c>
      <c r="D206" s="4" t="s">
        <v>17</v>
      </c>
      <c r="E206" s="13">
        <v>70096</v>
      </c>
      <c r="F206" s="13">
        <f>F17+F45+F55+F94+F99+F109+F116+F130+F135+F142+F148+F164+F170+F179+F189</f>
        <v>45260</v>
      </c>
      <c r="G206" s="18">
        <f t="shared" si="10"/>
        <v>64.56859164574298</v>
      </c>
      <c r="H206" s="35">
        <f t="shared" si="11"/>
        <v>0.10500459899727337</v>
      </c>
    </row>
    <row r="207" spans="1:8" ht="15">
      <c r="A207" s="20"/>
      <c r="B207" s="3"/>
      <c r="C207" s="3" t="s">
        <v>142</v>
      </c>
      <c r="D207" s="4" t="s">
        <v>89</v>
      </c>
      <c r="E207" s="13">
        <v>230112</v>
      </c>
      <c r="F207" s="13">
        <f>F18+F46+F56+F95+F100+F103+F110+F117+F131+F136+F143+F149+F158+F165+F171+F174+F180+F190</f>
        <v>16780</v>
      </c>
      <c r="G207" s="18">
        <f t="shared" si="10"/>
        <v>7.292101237658184</v>
      </c>
      <c r="H207" s="35">
        <f t="shared" si="11"/>
        <v>0.03893011867375711</v>
      </c>
    </row>
    <row r="208" spans="1:8" ht="47.25" customHeight="1">
      <c r="A208" s="20"/>
      <c r="B208" s="3"/>
      <c r="C208" s="3">
        <v>2110</v>
      </c>
      <c r="D208" s="4" t="s">
        <v>10</v>
      </c>
      <c r="E208" s="13">
        <v>2405554</v>
      </c>
      <c r="F208" s="13">
        <f>F9+F35+F39+F41+F43+F47+F51+F71+F76+F125</f>
        <v>2342692</v>
      </c>
      <c r="G208" s="18">
        <f t="shared" si="10"/>
        <v>97.38679738638169</v>
      </c>
      <c r="H208" s="35">
        <f t="shared" si="11"/>
        <v>5.435117853162181</v>
      </c>
    </row>
    <row r="209" spans="1:8" ht="45" customHeight="1">
      <c r="A209" s="20"/>
      <c r="B209" s="3"/>
      <c r="C209" s="3">
        <v>2127</v>
      </c>
      <c r="D209" s="4" t="s">
        <v>115</v>
      </c>
      <c r="E209" s="13">
        <v>5000</v>
      </c>
      <c r="F209" s="8" t="s">
        <v>20</v>
      </c>
      <c r="G209" s="18" t="s">
        <v>153</v>
      </c>
      <c r="H209" s="35">
        <v>0</v>
      </c>
    </row>
    <row r="210" spans="1:8" ht="30">
      <c r="A210" s="20"/>
      <c r="B210" s="3"/>
      <c r="C210" s="3">
        <v>2130</v>
      </c>
      <c r="D210" s="4" t="s">
        <v>128</v>
      </c>
      <c r="E210" s="13">
        <v>5934187</v>
      </c>
      <c r="F210" s="13">
        <f>F138</f>
        <v>5530829</v>
      </c>
      <c r="G210" s="18">
        <f t="shared" si="10"/>
        <v>93.20280941601604</v>
      </c>
      <c r="H210" s="35">
        <f t="shared" si="11"/>
        <v>12.831694239228689</v>
      </c>
    </row>
    <row r="211" spans="1:8" ht="35.25" customHeight="1">
      <c r="A211" s="20"/>
      <c r="B211" s="3"/>
      <c r="C211" s="3">
        <v>2310</v>
      </c>
      <c r="D211" s="4" t="s">
        <v>116</v>
      </c>
      <c r="E211" s="13">
        <v>3330841</v>
      </c>
      <c r="F211" s="13">
        <f>F73+F101+F105+F119+F122+F159</f>
        <v>3465901</v>
      </c>
      <c r="G211" s="18">
        <f t="shared" si="10"/>
        <v>104.05483179773516</v>
      </c>
      <c r="H211" s="35">
        <f t="shared" si="11"/>
        <v>8.04099745181725</v>
      </c>
    </row>
    <row r="212" spans="1:8" ht="64.5" customHeight="1">
      <c r="A212" s="20"/>
      <c r="B212" s="3"/>
      <c r="C212" s="3">
        <v>2312</v>
      </c>
      <c r="D212" s="4" t="s">
        <v>26</v>
      </c>
      <c r="E212" s="13">
        <v>1799</v>
      </c>
      <c r="F212" s="8" t="s">
        <v>20</v>
      </c>
      <c r="G212" s="18" t="s">
        <v>20</v>
      </c>
      <c r="H212" s="35">
        <v>0</v>
      </c>
    </row>
    <row r="213" spans="1:8" ht="31.5" customHeight="1">
      <c r="A213" s="20"/>
      <c r="B213" s="3"/>
      <c r="C213" s="3">
        <v>2320</v>
      </c>
      <c r="D213" s="4" t="s">
        <v>117</v>
      </c>
      <c r="E213" s="13">
        <v>85000</v>
      </c>
      <c r="F213" s="13">
        <f>F150</f>
        <v>832000</v>
      </c>
      <c r="G213" s="18">
        <f t="shared" si="10"/>
        <v>978.8235294117648</v>
      </c>
      <c r="H213" s="35">
        <f t="shared" si="11"/>
        <v>1.9302657173162048</v>
      </c>
    </row>
    <row r="214" spans="1:8" ht="47.25" customHeight="1">
      <c r="A214" s="20"/>
      <c r="B214" s="3"/>
      <c r="C214" s="3">
        <v>2360</v>
      </c>
      <c r="D214" s="4" t="s">
        <v>118</v>
      </c>
      <c r="E214" s="13">
        <v>152000</v>
      </c>
      <c r="F214" s="13">
        <f>F36</f>
        <v>153000</v>
      </c>
      <c r="G214" s="18">
        <f t="shared" si="10"/>
        <v>100.6578947368421</v>
      </c>
      <c r="H214" s="35">
        <f t="shared" si="11"/>
        <v>0.35496472926608097</v>
      </c>
    </row>
    <row r="215" spans="1:8" ht="15">
      <c r="A215" s="20"/>
      <c r="B215" s="3"/>
      <c r="C215" s="3">
        <v>2390</v>
      </c>
      <c r="D215" s="4" t="s">
        <v>119</v>
      </c>
      <c r="E215" s="13">
        <v>42838</v>
      </c>
      <c r="F215" s="13" t="s">
        <v>20</v>
      </c>
      <c r="G215" s="18" t="s">
        <v>20</v>
      </c>
      <c r="H215" s="35">
        <v>0</v>
      </c>
    </row>
    <row r="216" spans="1:8" ht="91.5" customHeight="1">
      <c r="A216" s="20"/>
      <c r="B216" s="3"/>
      <c r="C216" s="3">
        <v>2338</v>
      </c>
      <c r="D216" s="4" t="s">
        <v>107</v>
      </c>
      <c r="E216" s="13">
        <v>47972</v>
      </c>
      <c r="F216" s="13" t="s">
        <v>20</v>
      </c>
      <c r="G216" s="18" t="s">
        <v>20</v>
      </c>
      <c r="H216" s="35">
        <v>0</v>
      </c>
    </row>
    <row r="217" spans="1:8" ht="107.25" customHeight="1">
      <c r="A217" s="20"/>
      <c r="B217" s="3"/>
      <c r="C217" s="3">
        <v>2339</v>
      </c>
      <c r="D217" s="4" t="s">
        <v>120</v>
      </c>
      <c r="E217" s="13">
        <v>22523</v>
      </c>
      <c r="F217" s="13" t="s">
        <v>20</v>
      </c>
      <c r="G217" s="18" t="s">
        <v>20</v>
      </c>
      <c r="H217" s="35">
        <v>0</v>
      </c>
    </row>
    <row r="218" spans="1:8" ht="31.5" customHeight="1">
      <c r="A218" s="20"/>
      <c r="B218" s="3"/>
      <c r="C218" s="3">
        <v>2440</v>
      </c>
      <c r="D218" s="4" t="s">
        <v>91</v>
      </c>
      <c r="E218" s="13">
        <v>20000</v>
      </c>
      <c r="F218" s="13">
        <f>F193+F151+F12</f>
        <v>385200</v>
      </c>
      <c r="G218" s="18">
        <f t="shared" si="10"/>
        <v>1926.0000000000002</v>
      </c>
      <c r="H218" s="35">
        <f t="shared" si="11"/>
        <v>0.8936759066228391</v>
      </c>
    </row>
    <row r="219" spans="1:8" ht="45">
      <c r="A219" s="20"/>
      <c r="B219" s="3"/>
      <c r="C219" s="3">
        <v>2460</v>
      </c>
      <c r="D219" s="4" t="s">
        <v>122</v>
      </c>
      <c r="E219" s="13">
        <v>104938</v>
      </c>
      <c r="F219" s="13">
        <f>F13</f>
        <v>104937</v>
      </c>
      <c r="G219" s="18">
        <f t="shared" si="10"/>
        <v>99.99904705635709</v>
      </c>
      <c r="H219" s="35">
        <f t="shared" si="11"/>
        <v>0.24345708362741658</v>
      </c>
    </row>
    <row r="220" spans="1:8" ht="33" customHeight="1">
      <c r="A220" s="20"/>
      <c r="B220" s="3"/>
      <c r="C220" s="3">
        <v>2701</v>
      </c>
      <c r="D220" s="4" t="s">
        <v>27</v>
      </c>
      <c r="E220" s="13">
        <v>86305</v>
      </c>
      <c r="F220" s="13">
        <v>71963</v>
      </c>
      <c r="G220" s="18">
        <f t="shared" si="10"/>
        <v>83.38219106656625</v>
      </c>
      <c r="H220" s="35">
        <f t="shared" si="11"/>
        <v>0.16695638439330054</v>
      </c>
    </row>
    <row r="221" spans="1:8" ht="30">
      <c r="A221" s="20"/>
      <c r="B221" s="3"/>
      <c r="C221" s="3">
        <v>2710</v>
      </c>
      <c r="D221" s="4" t="s">
        <v>129</v>
      </c>
      <c r="E221" s="13">
        <v>86000</v>
      </c>
      <c r="F221" s="8" t="s">
        <v>20</v>
      </c>
      <c r="G221" s="18" t="s">
        <v>20</v>
      </c>
      <c r="H221" s="35">
        <v>0</v>
      </c>
    </row>
    <row r="222" spans="1:8" ht="15">
      <c r="A222" s="20"/>
      <c r="B222" s="3"/>
      <c r="C222" s="3">
        <v>2760</v>
      </c>
      <c r="D222" s="4" t="s">
        <v>157</v>
      </c>
      <c r="E222" s="13">
        <v>479271</v>
      </c>
      <c r="F222" s="8" t="s">
        <v>20</v>
      </c>
      <c r="G222" s="18" t="s">
        <v>20</v>
      </c>
      <c r="H222" s="35">
        <v>0</v>
      </c>
    </row>
    <row r="223" spans="1:8" ht="15">
      <c r="A223" s="20"/>
      <c r="B223" s="3"/>
      <c r="C223" s="3">
        <v>2920</v>
      </c>
      <c r="D223" s="4" t="s">
        <v>63</v>
      </c>
      <c r="E223" s="13">
        <v>15586533</v>
      </c>
      <c r="F223" s="13">
        <f>F85+F89+F91</f>
        <v>15127333</v>
      </c>
      <c r="G223" s="18">
        <f t="shared" si="10"/>
        <v>97.05386695039878</v>
      </c>
      <c r="H223" s="35">
        <f t="shared" si="11"/>
        <v>35.09588014943041</v>
      </c>
    </row>
    <row r="224" spans="1:8" ht="47.25" customHeight="1">
      <c r="A224" s="20"/>
      <c r="B224" s="3"/>
      <c r="C224" s="3">
        <v>6260</v>
      </c>
      <c r="D224" s="4" t="s">
        <v>23</v>
      </c>
      <c r="E224" s="13">
        <v>1121760</v>
      </c>
      <c r="F224" s="8" t="s">
        <v>20</v>
      </c>
      <c r="G224" s="18" t="s">
        <v>20</v>
      </c>
      <c r="H224" s="35">
        <v>0</v>
      </c>
    </row>
    <row r="225" spans="1:8" ht="45">
      <c r="A225" s="20"/>
      <c r="B225" s="3"/>
      <c r="C225" s="3">
        <v>6620</v>
      </c>
      <c r="D225" s="4" t="s">
        <v>154</v>
      </c>
      <c r="E225" s="8" t="s">
        <v>20</v>
      </c>
      <c r="F225" s="13">
        <v>20000</v>
      </c>
      <c r="G225" s="18" t="s">
        <v>20</v>
      </c>
      <c r="H225" s="35">
        <f>SUM((F225/43102874)*100)</f>
        <v>0.046400618204716464</v>
      </c>
    </row>
    <row r="226" spans="1:8" ht="89.25" customHeight="1">
      <c r="A226" s="20"/>
      <c r="B226" s="3"/>
      <c r="C226" s="3">
        <v>6298</v>
      </c>
      <c r="D226" s="4" t="s">
        <v>150</v>
      </c>
      <c r="E226" s="8" t="s">
        <v>20</v>
      </c>
      <c r="F226" s="8">
        <v>765997</v>
      </c>
      <c r="G226" s="18" t="s">
        <v>20</v>
      </c>
      <c r="H226" s="35">
        <f t="shared" si="11"/>
        <v>1.7771367171479098</v>
      </c>
    </row>
    <row r="227" spans="1:8" ht="45">
      <c r="A227" s="20"/>
      <c r="B227" s="3"/>
      <c r="C227" s="3">
        <v>6410</v>
      </c>
      <c r="D227" s="4" t="s">
        <v>54</v>
      </c>
      <c r="E227" s="8" t="s">
        <v>20</v>
      </c>
      <c r="F227" s="13">
        <v>4500</v>
      </c>
      <c r="G227" s="18" t="s">
        <v>20</v>
      </c>
      <c r="H227" s="35">
        <f t="shared" si="11"/>
        <v>0.010440139096061205</v>
      </c>
    </row>
    <row r="228" spans="1:8" ht="31.5" customHeight="1">
      <c r="A228" s="20"/>
      <c r="B228" s="3"/>
      <c r="C228" s="3">
        <v>6430</v>
      </c>
      <c r="D228" s="4" t="s">
        <v>87</v>
      </c>
      <c r="E228" s="13">
        <v>157000</v>
      </c>
      <c r="F228" s="8" t="s">
        <v>20</v>
      </c>
      <c r="G228" s="18" t="s">
        <v>20</v>
      </c>
      <c r="H228" s="35">
        <v>0</v>
      </c>
    </row>
    <row r="229" spans="1:8" ht="95.25" customHeight="1" thickBot="1">
      <c r="A229" s="22"/>
      <c r="B229" s="14"/>
      <c r="C229" s="14">
        <v>6439</v>
      </c>
      <c r="D229" s="15" t="s">
        <v>152</v>
      </c>
      <c r="E229" s="38" t="s">
        <v>20</v>
      </c>
      <c r="F229" s="38">
        <v>102133</v>
      </c>
      <c r="G229" s="37" t="s">
        <v>20</v>
      </c>
      <c r="H229" s="36">
        <f t="shared" si="11"/>
        <v>0.23695171695511533</v>
      </c>
    </row>
    <row r="230" spans="1:8" ht="15.75" thickBot="1">
      <c r="A230" s="39"/>
      <c r="B230" s="40"/>
      <c r="C230" s="40"/>
      <c r="D230" s="41" t="s">
        <v>121</v>
      </c>
      <c r="E230" s="42">
        <f>SUM(E195:E228)</f>
        <v>45551038</v>
      </c>
      <c r="F230" s="42">
        <f>SUM(F195:F229)</f>
        <v>43102874</v>
      </c>
      <c r="G230" s="44">
        <f t="shared" si="10"/>
        <v>94.62544849142625</v>
      </c>
      <c r="H230" s="43">
        <f t="shared" si="11"/>
        <v>100</v>
      </c>
    </row>
  </sheetData>
  <mergeCells count="16">
    <mergeCell ref="H64:H69"/>
    <mergeCell ref="A64:A69"/>
    <mergeCell ref="B64:B69"/>
    <mergeCell ref="C64:C69"/>
    <mergeCell ref="D64:D69"/>
    <mergeCell ref="H96:H97"/>
    <mergeCell ref="A96:A97"/>
    <mergeCell ref="B96:B97"/>
    <mergeCell ref="C96:C97"/>
    <mergeCell ref="D96:D97"/>
    <mergeCell ref="A2:E2"/>
    <mergeCell ref="E96:E97"/>
    <mergeCell ref="F96:F97"/>
    <mergeCell ref="G96:G97"/>
    <mergeCell ref="G64:G69"/>
    <mergeCell ref="F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2005-11-16T07:45:42Z</cp:lastPrinted>
  <dcterms:created xsi:type="dcterms:W3CDTF">2005-11-08T07:22:52Z</dcterms:created>
  <dcterms:modified xsi:type="dcterms:W3CDTF">2005-11-17T09:51:55Z</dcterms:modified>
  <cp:category/>
  <cp:version/>
  <cp:contentType/>
  <cp:contentStatus/>
</cp:coreProperties>
</file>