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<sst xmlns="http://schemas.openxmlformats.org/spreadsheetml/2006/main" count="337" uniqueCount="149">
  <si>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</si>
  <si>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</si>
  <si>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</si>
  <si>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</si>
  <si>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</si>
  <si>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</si>
  <si>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</si>
  <si>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</si>
  <si>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</si>
  <si>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</si>
  <si>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</si>
  <si>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</si>
  <si>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</si>
  <si>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</si>
  <si>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GOSPODARKA MIESZKANIOWA</t>
  </si>
  <si>
    <t>Gospodarka gruntami i nieruchomościami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</si>
  <si>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</si>
  <si>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</si>
  <si>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</si>
  <si>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</si>
  <si>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</si>
  <si>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</si>
  <si>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</si>
  <si>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</si>
  <si>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Starostwa Powiatowe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</si>
  <si>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</si>
  <si>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</si>
  <si>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</si>
  <si>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</si>
  <si>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</si>
  <si>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</si>
  <si>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</si>
  <si>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</si>
  <si>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</si>
  <si>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</si>
  <si>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</si>
  <si>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</si>
  <si>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</si>
  <si>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</si>
  <si>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</si>
  <si>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</si>
  <si>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</si>
  <si>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</si>
  <si>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</si>
  <si>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</si>
  <si>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</si>
  <si>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</si>
  <si>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</si>
  <si>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</si>
  <si>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</si>
  <si>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</si>
  <si>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</si>
  <si>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</si>
  <si>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</si>
  <si>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</si>
  <si>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</si>
  <si>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</si>
  <si>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</si>
  <si>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</si>
  <si>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</si>
  <si>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</si>
  <si>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</si>
  <si>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</si>
  <si>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</si>
  <si>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</si>
  <si>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</si>
  <si>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</si>
  <si>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Pomoc materialna dla uczniów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</si>
  <si>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</si>
  <si>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</si>
  <si>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</si>
  <si>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</si>
  <si>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</si>
  <si>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</si>
  <si>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</si>
  <si>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</si>
  <si>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</si>
  <si>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</si>
  <si>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</si>
  <si>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</si>
  <si>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</si>
  <si>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</si>
  <si>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</si>
  <si>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</si>
  <si>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</si>
  <si>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</si>
  <si>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</si>
  <si>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</si>
  <si>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</si>
  <si>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</si>
  <si>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</si>
  <si>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</si>
  <si>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</si>
  <si>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</si>
  <si>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</si>
  <si>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</si>
  <si>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</si>
  <si>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</si>
  <si>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</si>
  <si>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</si>
  <si>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</si>
  <si>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</si>
  <si>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</si>
  <si>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</si>
  <si>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</si>
  <si>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</si>
  <si>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Udział % w dochodach ogółem</t>
  </si>
  <si>
    <t>Obrona cywilna</t>
  </si>
  <si>
    <t>Środki otrzymane od pozostałych jednostek zaliczanych do sektora finansów publicznych na realizację   zadań bieżących jednostek zaliczanych  do sektora finan.publiczn.</t>
  </si>
  <si>
    <t>Dotacja celowa otrzymana  z tytułu pomocy finansowej udzielonej między jednostkami samorządu terytorialnego  na dofinansowanie własnych zadań inwestycyjnych i zakupów  inwestycyjnych</t>
  </si>
  <si>
    <t>Wpłaty z tytułu odpłatnego nabycia  prawa własnosci  oraz prawa użytkowania  wieczystego nieruchomości</t>
  </si>
  <si>
    <t>Dotacje celowe  otrzymane z budżetu państwa na realizację inwestycji i zakupów inwestycyjnych własnych powiatu</t>
  </si>
  <si>
    <t>TURYSTYKA</t>
  </si>
  <si>
    <t>Zadania w zakresie upowszechniania turystyki</t>
  </si>
  <si>
    <t xml:space="preserve">Pozostała działalność </t>
  </si>
  <si>
    <t>Srodki na dofinansowanie  własnych zadań bieżących gmin (związków gmin),powiatów (zwiazków powiatów), samorządów województw,pozyskane z innych źródeł</t>
  </si>
  <si>
    <t>O870</t>
  </si>
  <si>
    <t>Wpływy z wpłat gmin i powiatów na rzecz innych jst oraz związków gmin lub związków powiatów na dofinansowanie zadań bieżących</t>
  </si>
  <si>
    <t>Wpływy z wpłat gmin i powiatów na rzecz innych jednostek samorządu  terytorialnego oraz związków gmin lub związków powiatów na dofinansowanie zadań  bieżących</t>
  </si>
  <si>
    <t>Wpływy ze sprzedaży składników majątkowych</t>
  </si>
  <si>
    <t>Wpływy z opłat za trwały zarząd , użytkowanie,służebność  i użytkowanie wieczyste  nieruchomości</t>
  </si>
  <si>
    <t>Dotacje celowe w ramach programów finansowanych z udziałem środków  europejskich oraz środków o których mowa  w art.5 ust.1 pkt 3 oraz ust 3 pkt 5 i 6 ustawy ,lub płatności w ramach budżetów europejskich</t>
  </si>
  <si>
    <t>Dotacje otrzymane z państwowych funduszy celowych na realizację zadań  bieżących jednostek sektora finansów publicznych</t>
  </si>
  <si>
    <t>Wpływy z opłat  za trwały zarząd, użytkowanie , służebność  i użytkowanie wieczyste  nieruchomości</t>
  </si>
  <si>
    <t>Środki na dofinansowanie własnych zadań bieżących gmin (związkwów gmin),powiatów(związków powiatów), samorządów województw,pozyskane z innych źródeł</t>
  </si>
  <si>
    <t>O1095</t>
  </si>
  <si>
    <t>O910</t>
  </si>
  <si>
    <t>Odsetki od nieterminowych wpłat z tytułu podatków i opłat</t>
  </si>
  <si>
    <t>Dotacje celowe otrzymane z budżetu państwa na inwestycje i zakupy inwestycyjne z zakresu administracji rządowej oraz inne zadania zlecone ustawami realizowane przez powiat</t>
  </si>
  <si>
    <t>Środki na dofinansowanie własnych zadań bieżących gmin (związków gmin,powiatów (związków powiatów) samorządów województw, pozyskane z innych źródeł</t>
  </si>
  <si>
    <t>% (kol 7:6)</t>
  </si>
  <si>
    <t>Plan na 2015r. wg uchwały budżetowej</t>
  </si>
  <si>
    <t>Plan na 2015 po zmianach</t>
  </si>
  <si>
    <t>Środki na dofinansowanie własnych zadań bieżących gmin (związków gmin),powiatów (związków powiatów),samorządów województw pozyskane z innych źródeł</t>
  </si>
  <si>
    <t>O900</t>
  </si>
  <si>
    <t>Odsetki od dotacji oraz płatności:wykorzystanych niezgodnie  z przeznaczeniem lub wykorzystanych  z naruszeniem procedur ,o których mowa  w art.184 ustawy,pobranych nienależnie lub w nadmiernej wysokosci</t>
  </si>
  <si>
    <t>Wpływy ze zwrotów dotacji oraz płatności, w tym wykorzystanych niezgodnie z przeznaczeniem  lub wykorzystanych z naruszeniem procedur , o których mowa w art.184 ustawy,pobranych nienależnie lub w nadmiernej wysokości</t>
  </si>
  <si>
    <t xml:space="preserve">Środki z Funduszu Pracy otrzymane przez powiat z przeznaczeniem na finansowanie kosztów wynagrodzenia i składek na ubezpieczenia społeczne pracowników powiatowego urzędu pracy </t>
  </si>
  <si>
    <t xml:space="preserve">                            DOCHODY  POWIATU  PLANOWANE DO REALIZACJI I ZREALIZOWANE W I PÓŁROCZU 2015</t>
  </si>
  <si>
    <t>Wykonanie na 30.06.2015</t>
  </si>
  <si>
    <t>Środki na dofinansowanie własnych zadań bieżących gmin (związków gmin),powiatów (związków powiatów),samorządów województw, pozyskane z innych źródeł</t>
  </si>
  <si>
    <t>Dotacje celowe w ramach programów finansowanych z udziałem środków  europejskich oraz środków o których mowa  w art.5 ust.1 pkt 3 oraz ust 3 pkt 5 i 6 ustawy ,lub płatności w ramach budżetu środków europejskich,z wyłączeniem dochodów klasyfikowanych w paragrafie 205</t>
  </si>
  <si>
    <t>Dotacje celowe w ramach programów finansowanych ze środków europejskich oraz środków o których mowa w art..5 ust.1 pkt 3 oraz ust 3 pkt 5 i 6 ustawy,lub płatności w ramach budżtu środków europejskich, z wyłączeniem dochodów klasyfikowanych  w paragrafie 205</t>
  </si>
  <si>
    <t>Realizacja zadań wymagających stosowania specjalnej organizacji  nauki i metod pracy dla dzieci i młodzieży w szkołach podstawowych,gimnazjach,liceach ogólnokształcących liceach profilowanych i szkołach zawodowych oraz szkołach artystycznych</t>
  </si>
  <si>
    <t>Dochody z najmu i dzierżawy  składników majątkowych Skarbu Państwa , jednostek samorządu terytorialnego lub innych jednostek zaliczanych do sektora finansów publicznych oraz innych umów o podobnym charakterze</t>
  </si>
  <si>
    <t>Dochody z najmu i dzierżawy  składników majątkowych Skarbu Państwa , jst lub innych jednostek zaliczanych do sektora finansów publiczn.oraz innych umów o podobnym charakterze</t>
  </si>
  <si>
    <t>Dochody z najmu i dzierżawy  składników majątkowych Skarbu Państwa ,  jednostek samorządu terytorialnego lub innych jednostek zaliczanych do sektora finansów publicznych oraz innych umów o podobnym charakterze</t>
  </si>
  <si>
    <t>Dochody z najmu i dzierżawy  składników majątkowych Skarbu Państwa  ,jednostek samorządu terytorialnego lub innych jednostek zaliczanych do sektora finansów publicznych oraz innych umów o podobnym charakterze</t>
  </si>
  <si>
    <t xml:space="preserve">                             WEDŁUG ŹRÓDEŁ I DZIAŁÓW KLASYFIKACJI BUDŻETOWEJ                  (w zł)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</si>
</sst>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169" fontId="0" fillId="0" borderId="0" xfId="42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69" fontId="7" fillId="0" borderId="10" xfId="42" applyNumberFormat="1" applyFont="1" applyBorder="1" applyAlignment="1">
      <alignment wrapText="1"/>
    </xf>
    <xf numFmtId="43" fontId="7" fillId="0" borderId="10" xfId="42" applyFont="1" applyBorder="1" applyAlignment="1">
      <alignment wrapText="1"/>
    </xf>
    <xf numFmtId="43" fontId="7" fillId="0" borderId="12" xfId="42" applyFont="1" applyBorder="1" applyAlignment="1">
      <alignment wrapText="1"/>
    </xf>
    <xf numFmtId="169" fontId="8" fillId="0" borderId="10" xfId="42" applyNumberFormat="1" applyFont="1" applyBorder="1" applyAlignment="1">
      <alignment wrapText="1"/>
    </xf>
    <xf numFmtId="169" fontId="8" fillId="0" borderId="10" xfId="42" applyNumberFormat="1" applyFont="1" applyBorder="1" applyAlignment="1">
      <alignment horizontal="center" wrapText="1"/>
    </xf>
    <xf numFmtId="169" fontId="7" fillId="0" borderId="10" xfId="42" applyNumberFormat="1" applyFont="1" applyBorder="1" applyAlignment="1">
      <alignment horizontal="center" wrapText="1"/>
    </xf>
    <xf numFmtId="169" fontId="8" fillId="0" borderId="16" xfId="42" applyNumberFormat="1" applyFont="1" applyBorder="1" applyAlignment="1">
      <alignment horizontal="center" wrapText="1"/>
    </xf>
    <xf numFmtId="169" fontId="7" fillId="0" borderId="17" xfId="42" applyNumberFormat="1" applyFont="1" applyBorder="1" applyAlignment="1">
      <alignment horizontal="center" wrapText="1"/>
    </xf>
    <xf numFmtId="169" fontId="7" fillId="0" borderId="17" xfId="42" applyNumberFormat="1" applyFont="1" applyFill="1" applyBorder="1" applyAlignment="1">
      <alignment horizontal="center" wrapText="1"/>
    </xf>
    <xf numFmtId="169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9" fillId="0" borderId="0" xfId="0" applyFont="1" applyAlignment="1">
      <alignment/>
    </xf>
    <xf numFmtId="169" fontId="8" fillId="0" borderId="16" xfId="42" applyNumberFormat="1" applyFont="1" applyBorder="1" applyAlignment="1">
      <alignment wrapText="1"/>
    </xf>
    <xf numFmtId="43" fontId="8" fillId="0" borderId="10" xfId="42" applyFont="1" applyBorder="1" applyAlignment="1">
      <alignment wrapText="1"/>
    </xf>
    <xf numFmtId="43" fontId="7" fillId="0" borderId="10" xfId="42" applyFont="1" applyBorder="1" applyAlignment="1">
      <alignment wrapText="1"/>
    </xf>
    <xf numFmtId="43" fontId="8" fillId="0" borderId="16" xfId="42" applyFont="1" applyBorder="1" applyAlignment="1">
      <alignment wrapText="1"/>
    </xf>
    <xf numFmtId="43" fontId="7" fillId="0" borderId="17" xfId="42" applyFont="1" applyBorder="1" applyAlignment="1">
      <alignment wrapText="1"/>
    </xf>
    <xf numFmtId="169" fontId="7" fillId="0" borderId="10" xfId="42" applyNumberFormat="1" applyFont="1" applyBorder="1" applyAlignment="1">
      <alignment vertical="center" wrapText="1"/>
    </xf>
    <xf numFmtId="43" fontId="7" fillId="0" borderId="21" xfId="42" applyFont="1" applyBorder="1" applyAlignment="1">
      <alignment wrapText="1"/>
    </xf>
    <xf numFmtId="43" fontId="7" fillId="0" borderId="17" xfId="42" applyFont="1" applyBorder="1" applyAlignment="1">
      <alignment wrapText="1"/>
    </xf>
    <xf numFmtId="43" fontId="10" fillId="0" borderId="10" xfId="42" applyFont="1" applyBorder="1" applyAlignment="1">
      <alignment wrapText="1"/>
    </xf>
    <xf numFmtId="43" fontId="7" fillId="0" borderId="22" xfId="42" applyFont="1" applyBorder="1" applyAlignment="1">
      <alignment wrapText="1"/>
    </xf>
    <xf numFmtId="169" fontId="10" fillId="0" borderId="10" xfId="42" applyNumberFormat="1" applyFont="1" applyBorder="1" applyAlignment="1">
      <alignment wrapText="1"/>
    </xf>
    <xf numFmtId="169" fontId="8" fillId="0" borderId="10" xfId="42" applyNumberFormat="1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A3" sqref="A3:I234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6.421875" style="0" customWidth="1"/>
    <col min="4" max="4" width="50.57421875" style="0" customWidth="1"/>
    <col min="5" max="7" width="11.7109375" style="0" customWidth="1"/>
    <col min="8" max="8" width="9.57421875" style="0" customWidth="1"/>
    <col min="9" max="9" width="9.8515625" style="0" customWidth="1"/>
  </cols>
  <sheetData>
    <row r="1" spans="1:9" ht="12.75" customHeight="1">
      <c r="A1" s="51" t="s">
        <v>138</v>
      </c>
      <c r="B1" s="51"/>
      <c r="C1" s="51"/>
      <c r="D1" s="51"/>
      <c r="E1" s="51"/>
      <c r="F1" s="51"/>
      <c r="G1" s="51"/>
      <c r="H1" s="51"/>
      <c r="I1" s="51"/>
    </row>
    <row r="2" spans="1:9" ht="15.75" customHeight="1" thickBot="1">
      <c r="A2" s="52" t="s">
        <v>148</v>
      </c>
      <c r="B2" s="52"/>
      <c r="C2" s="52"/>
      <c r="D2" s="52"/>
      <c r="E2" s="52"/>
      <c r="F2" s="52"/>
      <c r="G2" s="52"/>
      <c r="H2" s="52"/>
      <c r="I2" s="52"/>
    </row>
    <row r="3" spans="1:9" ht="54" customHeight="1">
      <c r="A3" s="8" t="s">
        <v>0</v>
      </c>
      <c r="B3" s="7" t="s">
        <v>1</v>
      </c>
      <c r="C3" s="7" t="s">
        <v>2</v>
      </c>
      <c r="D3" s="7" t="s">
        <v>3</v>
      </c>
      <c r="E3" s="7" t="s">
        <v>131</v>
      </c>
      <c r="F3" s="7" t="s">
        <v>132</v>
      </c>
      <c r="G3" s="7" t="s">
        <v>139</v>
      </c>
      <c r="H3" s="7" t="s">
        <v>130</v>
      </c>
      <c r="I3" s="9" t="s">
        <v>106</v>
      </c>
    </row>
    <row r="4" spans="1:9" ht="12.75" customHeight="1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5">
        <v>9</v>
      </c>
    </row>
    <row r="5" spans="1:9" ht="13.5" customHeight="1">
      <c r="A5" s="21" t="s">
        <v>75</v>
      </c>
      <c r="B5" s="22"/>
      <c r="C5" s="23"/>
      <c r="D5" s="23" t="s">
        <v>4</v>
      </c>
      <c r="E5" s="11">
        <f>E6+E8</f>
        <v>29848</v>
      </c>
      <c r="F5" s="11">
        <f>F6+F8</f>
        <v>29848</v>
      </c>
      <c r="G5" s="11">
        <f>G6+G8</f>
        <v>11923</v>
      </c>
      <c r="H5" s="12">
        <f>G5/F5*100</f>
        <v>39.94572500670061</v>
      </c>
      <c r="I5" s="13">
        <f>SUM((G5/31166811)*100)</f>
        <v>0.0382554378117158</v>
      </c>
    </row>
    <row r="6" spans="1:9" ht="12.75">
      <c r="A6" s="24"/>
      <c r="B6" s="25" t="s">
        <v>86</v>
      </c>
      <c r="C6" s="26"/>
      <c r="D6" s="26" t="s">
        <v>5</v>
      </c>
      <c r="E6" s="14">
        <f>E7</f>
        <v>6000</v>
      </c>
      <c r="F6" s="14">
        <f>F7</f>
        <v>6000</v>
      </c>
      <c r="G6" s="14">
        <v>0</v>
      </c>
      <c r="H6" s="38">
        <f>G6/F6*100</f>
        <v>0</v>
      </c>
      <c r="I6" s="13">
        <f>SUM((G6/31166811)*100)</f>
        <v>0</v>
      </c>
    </row>
    <row r="7" spans="1:9" ht="37.5" customHeight="1">
      <c r="A7" s="24"/>
      <c r="B7" s="25"/>
      <c r="C7" s="25">
        <v>2110</v>
      </c>
      <c r="D7" s="26" t="s">
        <v>6</v>
      </c>
      <c r="E7" s="14">
        <v>6000</v>
      </c>
      <c r="F7" s="14">
        <v>6000</v>
      </c>
      <c r="G7" s="14">
        <v>0</v>
      </c>
      <c r="H7" s="38">
        <f aca="true" t="shared" si="0" ref="H7:H67">G7/F7*100</f>
        <v>0</v>
      </c>
      <c r="I7" s="13">
        <f>SUM((G7/31166811)*100)</f>
        <v>0</v>
      </c>
    </row>
    <row r="8" spans="1:9" ht="12.75" customHeight="1">
      <c r="A8" s="24"/>
      <c r="B8" s="25" t="s">
        <v>125</v>
      </c>
      <c r="C8" s="25"/>
      <c r="D8" s="26" t="s">
        <v>48</v>
      </c>
      <c r="E8" s="14">
        <f>E9</f>
        <v>23848</v>
      </c>
      <c r="F8" s="14">
        <f>F9</f>
        <v>23848</v>
      </c>
      <c r="G8" s="14">
        <f>G9</f>
        <v>11923</v>
      </c>
      <c r="H8" s="38">
        <f t="shared" si="0"/>
        <v>49.99580677624958</v>
      </c>
      <c r="I8" s="13">
        <f aca="true" t="shared" si="1" ref="I8:I68">SUM((G8/31166811)*100)</f>
        <v>0.0382554378117158</v>
      </c>
    </row>
    <row r="9" spans="1:9" ht="38.25" customHeight="1">
      <c r="A9" s="24"/>
      <c r="B9" s="25"/>
      <c r="C9" s="25">
        <v>2110</v>
      </c>
      <c r="D9" s="26" t="s">
        <v>6</v>
      </c>
      <c r="E9" s="14">
        <v>23848</v>
      </c>
      <c r="F9" s="14">
        <v>23848</v>
      </c>
      <c r="G9" s="14">
        <v>11923</v>
      </c>
      <c r="H9" s="38">
        <f t="shared" si="0"/>
        <v>49.99580677624958</v>
      </c>
      <c r="I9" s="13">
        <f t="shared" si="1"/>
        <v>0.0382554378117158</v>
      </c>
    </row>
    <row r="10" spans="1:9" ht="12.75">
      <c r="A10" s="21" t="s">
        <v>76</v>
      </c>
      <c r="B10" s="22"/>
      <c r="C10" s="22"/>
      <c r="D10" s="23" t="s">
        <v>7</v>
      </c>
      <c r="E10" s="11">
        <f aca="true" t="shared" si="2" ref="E10:G11">E11</f>
        <v>130000</v>
      </c>
      <c r="F10" s="11">
        <f t="shared" si="2"/>
        <v>130000</v>
      </c>
      <c r="G10" s="11">
        <f t="shared" si="2"/>
        <v>61282</v>
      </c>
      <c r="H10" s="39">
        <f t="shared" si="0"/>
        <v>47.14</v>
      </c>
      <c r="I10" s="13">
        <f t="shared" si="1"/>
        <v>0.19662582739055334</v>
      </c>
    </row>
    <row r="11" spans="1:9" ht="12.75">
      <c r="A11" s="24"/>
      <c r="B11" s="25" t="s">
        <v>87</v>
      </c>
      <c r="C11" s="25"/>
      <c r="D11" s="26" t="s">
        <v>8</v>
      </c>
      <c r="E11" s="14">
        <f t="shared" si="2"/>
        <v>130000</v>
      </c>
      <c r="F11" s="14">
        <f t="shared" si="2"/>
        <v>130000</v>
      </c>
      <c r="G11" s="14">
        <f t="shared" si="2"/>
        <v>61282</v>
      </c>
      <c r="H11" s="38">
        <f t="shared" si="0"/>
        <v>47.14</v>
      </c>
      <c r="I11" s="13">
        <f t="shared" si="1"/>
        <v>0.19662582739055334</v>
      </c>
    </row>
    <row r="12" spans="1:9" ht="39.75" customHeight="1">
      <c r="A12" s="24"/>
      <c r="B12" s="25"/>
      <c r="C12" s="25">
        <v>2460</v>
      </c>
      <c r="D12" s="26" t="s">
        <v>73</v>
      </c>
      <c r="E12" s="14">
        <v>130000</v>
      </c>
      <c r="F12" s="14">
        <v>130000</v>
      </c>
      <c r="G12" s="14">
        <v>61282</v>
      </c>
      <c r="H12" s="38">
        <f t="shared" si="0"/>
        <v>47.14</v>
      </c>
      <c r="I12" s="13">
        <f t="shared" si="1"/>
        <v>0.19662582739055334</v>
      </c>
    </row>
    <row r="13" spans="1:9" ht="12.75">
      <c r="A13" s="21">
        <v>600</v>
      </c>
      <c r="B13" s="22"/>
      <c r="C13" s="22"/>
      <c r="D13" s="23" t="s">
        <v>9</v>
      </c>
      <c r="E13" s="11">
        <f>E14+E17+E20</f>
        <v>985</v>
      </c>
      <c r="F13" s="11">
        <f>F14+F17+F20</f>
        <v>6500985</v>
      </c>
      <c r="G13" s="11">
        <f>G14+G17+G20</f>
        <v>40589</v>
      </c>
      <c r="H13" s="39">
        <f t="shared" si="0"/>
        <v>0.624351540574236</v>
      </c>
      <c r="I13" s="13">
        <f t="shared" si="1"/>
        <v>0.13023148245741278</v>
      </c>
    </row>
    <row r="14" spans="1:9" ht="12.75">
      <c r="A14" s="24"/>
      <c r="B14" s="25">
        <v>60014</v>
      </c>
      <c r="C14" s="25"/>
      <c r="D14" s="26" t="s">
        <v>10</v>
      </c>
      <c r="E14" s="14">
        <v>580</v>
      </c>
      <c r="F14" s="14">
        <f>F15+F16</f>
        <v>580</v>
      </c>
      <c r="G14" s="14">
        <f>G15+G16</f>
        <v>40387</v>
      </c>
      <c r="H14" s="38">
        <f t="shared" si="0"/>
        <v>6963.275862068966</v>
      </c>
      <c r="I14" s="13">
        <f t="shared" si="1"/>
        <v>0.12958335711664565</v>
      </c>
    </row>
    <row r="15" spans="1:9" ht="12.75">
      <c r="A15" s="24"/>
      <c r="B15" s="25"/>
      <c r="C15" s="25" t="s">
        <v>82</v>
      </c>
      <c r="D15" s="26" t="s">
        <v>12</v>
      </c>
      <c r="E15" s="14">
        <v>500</v>
      </c>
      <c r="F15" s="14">
        <v>500</v>
      </c>
      <c r="G15" s="14">
        <v>4104</v>
      </c>
      <c r="H15" s="48">
        <f t="shared" si="0"/>
        <v>820.8000000000001</v>
      </c>
      <c r="I15" s="13">
        <f t="shared" si="1"/>
        <v>0.013167853457962059</v>
      </c>
    </row>
    <row r="16" spans="1:9" ht="12.75">
      <c r="A16" s="24"/>
      <c r="B16" s="25"/>
      <c r="C16" s="25" t="s">
        <v>83</v>
      </c>
      <c r="D16" s="26" t="s">
        <v>13</v>
      </c>
      <c r="E16" s="14">
        <v>80</v>
      </c>
      <c r="F16" s="14">
        <v>80</v>
      </c>
      <c r="G16" s="14">
        <v>36283</v>
      </c>
      <c r="H16" s="47">
        <f t="shared" si="0"/>
        <v>45353.75</v>
      </c>
      <c r="I16" s="13">
        <f t="shared" si="1"/>
        <v>0.11641550365868358</v>
      </c>
    </row>
    <row r="17" spans="1:9" ht="12.75">
      <c r="A17" s="24"/>
      <c r="B17" s="25">
        <v>60078</v>
      </c>
      <c r="C17" s="25"/>
      <c r="D17" s="26" t="s">
        <v>93</v>
      </c>
      <c r="E17" s="14">
        <v>0</v>
      </c>
      <c r="F17" s="14">
        <f>F18+F19</f>
        <v>6500000</v>
      </c>
      <c r="G17" s="14">
        <v>0</v>
      </c>
      <c r="H17" s="38">
        <f t="shared" si="0"/>
        <v>0</v>
      </c>
      <c r="I17" s="13">
        <f t="shared" si="1"/>
        <v>0</v>
      </c>
    </row>
    <row r="18" spans="1:9" ht="39" customHeight="1">
      <c r="A18" s="24"/>
      <c r="B18" s="25"/>
      <c r="C18" s="25">
        <v>6300</v>
      </c>
      <c r="D18" s="26" t="s">
        <v>109</v>
      </c>
      <c r="E18" s="14">
        <v>0</v>
      </c>
      <c r="F18" s="14">
        <v>500000</v>
      </c>
      <c r="G18" s="14">
        <v>0</v>
      </c>
      <c r="H18" s="38">
        <f t="shared" si="0"/>
        <v>0</v>
      </c>
      <c r="I18" s="13">
        <f t="shared" si="1"/>
        <v>0</v>
      </c>
    </row>
    <row r="19" spans="1:9" ht="25.5" customHeight="1">
      <c r="A19" s="24"/>
      <c r="B19" s="25"/>
      <c r="C19" s="25">
        <v>6430</v>
      </c>
      <c r="D19" s="26" t="s">
        <v>111</v>
      </c>
      <c r="E19" s="14">
        <v>0</v>
      </c>
      <c r="F19" s="14">
        <v>6000000</v>
      </c>
      <c r="G19" s="14">
        <v>0</v>
      </c>
      <c r="H19" s="38">
        <f t="shared" si="0"/>
        <v>0</v>
      </c>
      <c r="I19" s="13">
        <f t="shared" si="1"/>
        <v>0</v>
      </c>
    </row>
    <row r="20" spans="1:9" ht="12.75" customHeight="1">
      <c r="A20" s="24"/>
      <c r="B20" s="25">
        <v>60095</v>
      </c>
      <c r="C20" s="25"/>
      <c r="D20" s="26" t="s">
        <v>114</v>
      </c>
      <c r="E20" s="14">
        <f>E21</f>
        <v>405</v>
      </c>
      <c r="F20" s="14">
        <f>F21</f>
        <v>405</v>
      </c>
      <c r="G20" s="14">
        <f>G21</f>
        <v>202</v>
      </c>
      <c r="H20" s="38">
        <f t="shared" si="0"/>
        <v>49.876543209876544</v>
      </c>
      <c r="I20" s="13">
        <f t="shared" si="1"/>
        <v>0.0006481253407671385</v>
      </c>
    </row>
    <row r="21" spans="1:9" ht="36" customHeight="1">
      <c r="A21" s="24"/>
      <c r="B21" s="25"/>
      <c r="C21" s="25">
        <v>2110</v>
      </c>
      <c r="D21" s="26" t="s">
        <v>6</v>
      </c>
      <c r="E21" s="14">
        <v>405</v>
      </c>
      <c r="F21" s="14">
        <v>405</v>
      </c>
      <c r="G21" s="14">
        <v>202</v>
      </c>
      <c r="H21" s="38">
        <f t="shared" si="0"/>
        <v>49.876543209876544</v>
      </c>
      <c r="I21" s="13">
        <f t="shared" si="1"/>
        <v>0.0006481253407671385</v>
      </c>
    </row>
    <row r="22" spans="1:9" ht="13.5" customHeight="1">
      <c r="A22" s="27">
        <v>630</v>
      </c>
      <c r="B22" s="28"/>
      <c r="C22" s="28"/>
      <c r="D22" s="29" t="s">
        <v>112</v>
      </c>
      <c r="E22" s="11">
        <f>E23</f>
        <v>49000</v>
      </c>
      <c r="F22" s="11">
        <f>F23</f>
        <v>34000</v>
      </c>
      <c r="G22" s="11">
        <v>0</v>
      </c>
      <c r="H22" s="38">
        <f t="shared" si="0"/>
        <v>0</v>
      </c>
      <c r="I22" s="13">
        <f t="shared" si="1"/>
        <v>0</v>
      </c>
    </row>
    <row r="23" spans="1:9" ht="16.5" customHeight="1">
      <c r="A23" s="24"/>
      <c r="B23" s="25">
        <v>63003</v>
      </c>
      <c r="C23" s="25"/>
      <c r="D23" s="26" t="s">
        <v>113</v>
      </c>
      <c r="E23" s="14">
        <f>E24+E25</f>
        <v>49000</v>
      </c>
      <c r="F23" s="14">
        <f>F24+F25</f>
        <v>34000</v>
      </c>
      <c r="G23" s="14">
        <v>0</v>
      </c>
      <c r="H23" s="38">
        <f t="shared" si="0"/>
        <v>0</v>
      </c>
      <c r="I23" s="13">
        <f t="shared" si="1"/>
        <v>0</v>
      </c>
    </row>
    <row r="24" spans="1:9" ht="13.5" customHeight="1">
      <c r="A24" s="24"/>
      <c r="B24" s="25"/>
      <c r="C24" s="25" t="s">
        <v>83</v>
      </c>
      <c r="D24" s="26" t="s">
        <v>13</v>
      </c>
      <c r="E24" s="14">
        <v>15000</v>
      </c>
      <c r="F24" s="14">
        <v>0</v>
      </c>
      <c r="G24" s="14">
        <v>0</v>
      </c>
      <c r="H24" s="38">
        <v>0</v>
      </c>
      <c r="I24" s="13">
        <f t="shared" si="1"/>
        <v>0</v>
      </c>
    </row>
    <row r="25" spans="1:9" ht="38.25" customHeight="1">
      <c r="A25" s="24"/>
      <c r="B25" s="25"/>
      <c r="C25" s="25">
        <v>2708</v>
      </c>
      <c r="D25" s="26" t="s">
        <v>124</v>
      </c>
      <c r="E25" s="14">
        <v>34000</v>
      </c>
      <c r="F25" s="14">
        <v>34000</v>
      </c>
      <c r="G25" s="14">
        <v>0</v>
      </c>
      <c r="H25" s="38">
        <f t="shared" si="0"/>
        <v>0</v>
      </c>
      <c r="I25" s="13">
        <f t="shared" si="1"/>
        <v>0</v>
      </c>
    </row>
    <row r="26" spans="1:9" ht="12.75">
      <c r="A26" s="21">
        <v>700</v>
      </c>
      <c r="B26" s="22"/>
      <c r="C26" s="22"/>
      <c r="D26" s="23" t="s">
        <v>14</v>
      </c>
      <c r="E26" s="11">
        <f>E27</f>
        <v>1263216</v>
      </c>
      <c r="F26" s="11">
        <f>F27</f>
        <v>1486216</v>
      </c>
      <c r="G26" s="11">
        <f>G27</f>
        <v>507918</v>
      </c>
      <c r="H26" s="39">
        <f t="shared" si="0"/>
        <v>34.175247743262084</v>
      </c>
      <c r="I26" s="13">
        <f t="shared" si="1"/>
        <v>1.6296758754047693</v>
      </c>
    </row>
    <row r="27" spans="1:9" ht="15" customHeight="1">
      <c r="A27" s="24"/>
      <c r="B27" s="25">
        <v>70005</v>
      </c>
      <c r="C27" s="25"/>
      <c r="D27" s="26" t="s">
        <v>15</v>
      </c>
      <c r="E27" s="14">
        <f>E28+E29+E30+E31+E32+E33+E34</f>
        <v>1263216</v>
      </c>
      <c r="F27" s="14">
        <f>F28+F29+F30+F31+F32+F33+F34</f>
        <v>1486216</v>
      </c>
      <c r="G27" s="14">
        <f>G28+G29+G30+G31+G32+G33+G34</f>
        <v>507918</v>
      </c>
      <c r="H27" s="38">
        <f t="shared" si="0"/>
        <v>34.175247743262084</v>
      </c>
      <c r="I27" s="13">
        <f t="shared" si="1"/>
        <v>1.6296758754047693</v>
      </c>
    </row>
    <row r="28" spans="1:9" ht="24.75" customHeight="1">
      <c r="A28" s="24"/>
      <c r="B28" s="25"/>
      <c r="C28" s="25" t="s">
        <v>78</v>
      </c>
      <c r="D28" s="26" t="s">
        <v>120</v>
      </c>
      <c r="E28" s="14">
        <v>666</v>
      </c>
      <c r="F28" s="14">
        <v>666</v>
      </c>
      <c r="G28" s="14">
        <v>665</v>
      </c>
      <c r="H28" s="45">
        <f t="shared" si="0"/>
        <v>99.84984984984985</v>
      </c>
      <c r="I28" s="13">
        <f t="shared" si="1"/>
        <v>0.0021336799584660746</v>
      </c>
    </row>
    <row r="29" spans="1:9" ht="46.5" customHeight="1">
      <c r="A29" s="24"/>
      <c r="B29" s="25"/>
      <c r="C29" s="25" t="s">
        <v>80</v>
      </c>
      <c r="D29" s="26" t="s">
        <v>144</v>
      </c>
      <c r="E29" s="14">
        <v>24000</v>
      </c>
      <c r="F29" s="14">
        <v>24000</v>
      </c>
      <c r="G29" s="14">
        <v>12847</v>
      </c>
      <c r="H29" s="38">
        <f t="shared" si="0"/>
        <v>53.52916666666667</v>
      </c>
      <c r="I29" s="13">
        <f t="shared" si="1"/>
        <v>0.041220129964531824</v>
      </c>
    </row>
    <row r="30" spans="1:9" ht="24" customHeight="1">
      <c r="A30" s="24"/>
      <c r="B30" s="25"/>
      <c r="C30" s="25" t="s">
        <v>90</v>
      </c>
      <c r="D30" s="26" t="s">
        <v>110</v>
      </c>
      <c r="E30" s="15">
        <v>675000</v>
      </c>
      <c r="F30" s="15">
        <v>675000</v>
      </c>
      <c r="G30" s="15">
        <v>0</v>
      </c>
      <c r="H30" s="38">
        <f t="shared" si="0"/>
        <v>0</v>
      </c>
      <c r="I30" s="13">
        <f t="shared" si="1"/>
        <v>0</v>
      </c>
    </row>
    <row r="31" spans="1:9" ht="13.5" customHeight="1">
      <c r="A31" s="24"/>
      <c r="B31" s="25"/>
      <c r="C31" s="25" t="s">
        <v>82</v>
      </c>
      <c r="D31" s="26" t="s">
        <v>12</v>
      </c>
      <c r="E31" s="15">
        <v>0</v>
      </c>
      <c r="F31" s="15">
        <v>0</v>
      </c>
      <c r="G31" s="15">
        <v>6</v>
      </c>
      <c r="H31" s="38">
        <v>0</v>
      </c>
      <c r="I31" s="13">
        <f t="shared" si="1"/>
        <v>1.9251247745558568E-05</v>
      </c>
    </row>
    <row r="32" spans="1:9" ht="12" customHeight="1">
      <c r="A32" s="24"/>
      <c r="B32" s="25"/>
      <c r="C32" s="25" t="s">
        <v>83</v>
      </c>
      <c r="D32" s="26" t="s">
        <v>13</v>
      </c>
      <c r="E32" s="15">
        <v>0</v>
      </c>
      <c r="F32" s="15">
        <v>0</v>
      </c>
      <c r="G32" s="15">
        <v>740</v>
      </c>
      <c r="H32" s="38">
        <v>0</v>
      </c>
      <c r="I32" s="13">
        <f t="shared" si="1"/>
        <v>0.0023743205552855568</v>
      </c>
    </row>
    <row r="33" spans="1:9" ht="36.75" customHeight="1">
      <c r="A33" s="24"/>
      <c r="B33" s="25"/>
      <c r="C33" s="25">
        <v>2110</v>
      </c>
      <c r="D33" s="26" t="s">
        <v>6</v>
      </c>
      <c r="E33" s="15">
        <v>140000</v>
      </c>
      <c r="F33" s="15">
        <v>363000</v>
      </c>
      <c r="G33" s="15">
        <v>95239</v>
      </c>
      <c r="H33" s="38">
        <f t="shared" si="0"/>
        <v>26.2366391184573</v>
      </c>
      <c r="I33" s="13">
        <f t="shared" si="1"/>
        <v>0.3055782640065421</v>
      </c>
    </row>
    <row r="34" spans="1:9" ht="37.5" customHeight="1">
      <c r="A34" s="24"/>
      <c r="B34" s="25"/>
      <c r="C34" s="25">
        <v>2360</v>
      </c>
      <c r="D34" s="26" t="s">
        <v>17</v>
      </c>
      <c r="E34" s="14">
        <v>423550</v>
      </c>
      <c r="F34" s="14">
        <v>423550</v>
      </c>
      <c r="G34" s="14">
        <v>398421</v>
      </c>
      <c r="H34" s="38">
        <f t="shared" si="0"/>
        <v>94.06705229606894</v>
      </c>
      <c r="I34" s="13">
        <f t="shared" si="1"/>
        <v>1.2783502296721985</v>
      </c>
    </row>
    <row r="35" spans="1:9" ht="12.75">
      <c r="A35" s="21">
        <v>710</v>
      </c>
      <c r="B35" s="22"/>
      <c r="C35" s="22"/>
      <c r="D35" s="23" t="s">
        <v>18</v>
      </c>
      <c r="E35" s="11">
        <f>E36+E43+E45+E47</f>
        <v>1146393</v>
      </c>
      <c r="F35" s="11">
        <f>F36+F43+F45+F47</f>
        <v>1205393</v>
      </c>
      <c r="G35" s="11">
        <f>G36+G43+G45+G47</f>
        <v>559555</v>
      </c>
      <c r="H35" s="39">
        <f t="shared" si="0"/>
        <v>46.420959803151334</v>
      </c>
      <c r="I35" s="13">
        <f t="shared" si="1"/>
        <v>1.7953553220443377</v>
      </c>
    </row>
    <row r="36" spans="1:9" ht="12.75">
      <c r="A36" s="24"/>
      <c r="B36" s="25">
        <v>71012</v>
      </c>
      <c r="C36" s="25"/>
      <c r="D36" s="26" t="s">
        <v>19</v>
      </c>
      <c r="E36" s="14">
        <f>E38+E39+E41+E42+E37+E40</f>
        <v>670990</v>
      </c>
      <c r="F36" s="14">
        <f>F38+F39+F41+F42+F37+F40</f>
        <v>670990</v>
      </c>
      <c r="G36" s="14">
        <f>G38+G39+G41+G42+G37+G40</f>
        <v>328989</v>
      </c>
      <c r="H36" s="38">
        <f t="shared" si="0"/>
        <v>49.03038793424641</v>
      </c>
      <c r="I36" s="13">
        <f t="shared" si="1"/>
        <v>1.0555747907605946</v>
      </c>
    </row>
    <row r="37" spans="1:9" ht="12.75">
      <c r="A37" s="24"/>
      <c r="B37" s="25"/>
      <c r="C37" s="25" t="s">
        <v>79</v>
      </c>
      <c r="D37" s="26" t="s">
        <v>11</v>
      </c>
      <c r="E37" s="14">
        <v>550100</v>
      </c>
      <c r="F37" s="14">
        <v>550100</v>
      </c>
      <c r="G37" s="14">
        <v>266662</v>
      </c>
      <c r="H37" s="38">
        <f t="shared" si="0"/>
        <v>48.47518632975822</v>
      </c>
      <c r="I37" s="13">
        <f t="shared" si="1"/>
        <v>0.8555960377210231</v>
      </c>
    </row>
    <row r="38" spans="1:9" ht="12.75">
      <c r="A38" s="24"/>
      <c r="B38" s="25"/>
      <c r="C38" s="25" t="s">
        <v>81</v>
      </c>
      <c r="D38" s="26" t="s">
        <v>45</v>
      </c>
      <c r="E38" s="14">
        <v>0</v>
      </c>
      <c r="F38" s="14">
        <v>0</v>
      </c>
      <c r="G38" s="14">
        <v>1685</v>
      </c>
      <c r="H38" s="38">
        <v>0</v>
      </c>
      <c r="I38" s="13">
        <f t="shared" si="1"/>
        <v>0.005406392075211031</v>
      </c>
    </row>
    <row r="39" spans="1:9" ht="12.75">
      <c r="A39" s="24"/>
      <c r="B39" s="25"/>
      <c r="C39" s="25" t="s">
        <v>82</v>
      </c>
      <c r="D39" s="26" t="s">
        <v>12</v>
      </c>
      <c r="E39" s="14">
        <v>0</v>
      </c>
      <c r="F39" s="14">
        <v>0</v>
      </c>
      <c r="G39" s="14">
        <v>253</v>
      </c>
      <c r="H39" s="38">
        <v>0</v>
      </c>
      <c r="I39" s="13">
        <f t="shared" si="1"/>
        <v>0.0008117609466043863</v>
      </c>
    </row>
    <row r="40" spans="1:9" ht="12.75">
      <c r="A40" s="24"/>
      <c r="B40" s="25"/>
      <c r="C40" s="25" t="s">
        <v>126</v>
      </c>
      <c r="D40" s="26" t="s">
        <v>127</v>
      </c>
      <c r="E40" s="14">
        <v>100</v>
      </c>
      <c r="F40" s="14">
        <v>100</v>
      </c>
      <c r="G40" s="14">
        <v>80</v>
      </c>
      <c r="H40" s="38">
        <f t="shared" si="0"/>
        <v>80</v>
      </c>
      <c r="I40" s="13">
        <f t="shared" si="1"/>
        <v>0.00025668330327411427</v>
      </c>
    </row>
    <row r="41" spans="1:9" ht="12.75">
      <c r="A41" s="24"/>
      <c r="B41" s="25"/>
      <c r="C41" s="25" t="s">
        <v>83</v>
      </c>
      <c r="D41" s="26" t="s">
        <v>13</v>
      </c>
      <c r="E41" s="14">
        <v>14290</v>
      </c>
      <c r="F41" s="14">
        <v>14290</v>
      </c>
      <c r="G41" s="14">
        <v>7059</v>
      </c>
      <c r="H41" s="38">
        <f t="shared" si="0"/>
        <v>49.398180545836254</v>
      </c>
      <c r="I41" s="13">
        <f t="shared" si="1"/>
        <v>0.022649092972649658</v>
      </c>
    </row>
    <row r="42" spans="1:9" ht="36.75" customHeight="1">
      <c r="A42" s="24"/>
      <c r="B42" s="25"/>
      <c r="C42" s="25">
        <v>2110</v>
      </c>
      <c r="D42" s="26" t="s">
        <v>6</v>
      </c>
      <c r="E42" s="14">
        <v>106500</v>
      </c>
      <c r="F42" s="14">
        <v>106500</v>
      </c>
      <c r="G42" s="14">
        <v>53250</v>
      </c>
      <c r="H42" s="38">
        <f t="shared" si="0"/>
        <v>50</v>
      </c>
      <c r="I42" s="13">
        <f t="shared" si="1"/>
        <v>0.17085482374183228</v>
      </c>
    </row>
    <row r="43" spans="1:9" ht="12.75">
      <c r="A43" s="24"/>
      <c r="B43" s="25">
        <v>71013</v>
      </c>
      <c r="C43" s="25"/>
      <c r="D43" s="26" t="s">
        <v>20</v>
      </c>
      <c r="E43" s="14">
        <f>E44</f>
        <v>35000</v>
      </c>
      <c r="F43" s="14">
        <f>F44</f>
        <v>65000</v>
      </c>
      <c r="G43" s="14">
        <v>0</v>
      </c>
      <c r="H43" s="38">
        <f t="shared" si="0"/>
        <v>0</v>
      </c>
      <c r="I43" s="13">
        <f t="shared" si="1"/>
        <v>0</v>
      </c>
    </row>
    <row r="44" spans="1:9" ht="35.25" customHeight="1">
      <c r="A44" s="24"/>
      <c r="B44" s="25"/>
      <c r="C44" s="25">
        <v>2110</v>
      </c>
      <c r="D44" s="26" t="s">
        <v>6</v>
      </c>
      <c r="E44" s="14">
        <v>35000</v>
      </c>
      <c r="F44" s="14">
        <v>65000</v>
      </c>
      <c r="G44" s="14">
        <v>0</v>
      </c>
      <c r="H44" s="38">
        <f t="shared" si="0"/>
        <v>0</v>
      </c>
      <c r="I44" s="13">
        <f t="shared" si="1"/>
        <v>0</v>
      </c>
    </row>
    <row r="45" spans="1:9" ht="12.75">
      <c r="A45" s="24"/>
      <c r="B45" s="25">
        <v>71014</v>
      </c>
      <c r="C45" s="25"/>
      <c r="D45" s="26" t="s">
        <v>21</v>
      </c>
      <c r="E45" s="14">
        <f>E46</f>
        <v>10139</v>
      </c>
      <c r="F45" s="14">
        <f>F46</f>
        <v>39139</v>
      </c>
      <c r="G45" s="14">
        <v>0</v>
      </c>
      <c r="H45" s="38">
        <f t="shared" si="0"/>
        <v>0</v>
      </c>
      <c r="I45" s="13">
        <f t="shared" si="1"/>
        <v>0</v>
      </c>
    </row>
    <row r="46" spans="1:9" ht="35.25" customHeight="1">
      <c r="A46" s="24"/>
      <c r="B46" s="25"/>
      <c r="C46" s="25">
        <v>2110</v>
      </c>
      <c r="D46" s="26" t="s">
        <v>6</v>
      </c>
      <c r="E46" s="14">
        <v>10139</v>
      </c>
      <c r="F46" s="14">
        <v>39139</v>
      </c>
      <c r="G46" s="14">
        <v>0</v>
      </c>
      <c r="H46" s="38">
        <f t="shared" si="0"/>
        <v>0</v>
      </c>
      <c r="I46" s="13">
        <f t="shared" si="1"/>
        <v>0</v>
      </c>
    </row>
    <row r="47" spans="1:9" ht="12.75">
      <c r="A47" s="24"/>
      <c r="B47" s="25">
        <v>71015</v>
      </c>
      <c r="C47" s="25"/>
      <c r="D47" s="26" t="s">
        <v>22</v>
      </c>
      <c r="E47" s="14">
        <f>E49+E50+E51+E52</f>
        <v>430264</v>
      </c>
      <c r="F47" s="14">
        <f>F49+F50+F51+F52</f>
        <v>430264</v>
      </c>
      <c r="G47" s="14">
        <f>G49+G50+G51+G52+G48</f>
        <v>230566</v>
      </c>
      <c r="H47" s="38">
        <f t="shared" si="0"/>
        <v>53.58710001301527</v>
      </c>
      <c r="I47" s="13">
        <f t="shared" si="1"/>
        <v>0.7397805312837428</v>
      </c>
    </row>
    <row r="48" spans="1:9" ht="12.75">
      <c r="A48" s="24"/>
      <c r="B48" s="25"/>
      <c r="C48" s="25" t="s">
        <v>79</v>
      </c>
      <c r="D48" s="26" t="s">
        <v>11</v>
      </c>
      <c r="E48" s="14">
        <v>0</v>
      </c>
      <c r="F48" s="14">
        <v>0</v>
      </c>
      <c r="G48" s="14">
        <v>104</v>
      </c>
      <c r="H48" s="38">
        <v>0</v>
      </c>
      <c r="I48" s="13">
        <f t="shared" si="1"/>
        <v>0.0003336882942563485</v>
      </c>
    </row>
    <row r="49" spans="1:9" ht="12.75">
      <c r="A49" s="24"/>
      <c r="B49" s="25"/>
      <c r="C49" s="25" t="s">
        <v>82</v>
      </c>
      <c r="D49" s="26" t="s">
        <v>12</v>
      </c>
      <c r="E49" s="14">
        <v>150</v>
      </c>
      <c r="F49" s="14">
        <v>150</v>
      </c>
      <c r="G49" s="14">
        <v>89</v>
      </c>
      <c r="H49" s="38">
        <f t="shared" si="0"/>
        <v>59.333333333333336</v>
      </c>
      <c r="I49" s="13">
        <f t="shared" si="1"/>
        <v>0.0002855601748924521</v>
      </c>
    </row>
    <row r="50" spans="1:9" ht="12.75">
      <c r="A50" s="24"/>
      <c r="B50" s="25"/>
      <c r="C50" s="25" t="s">
        <v>83</v>
      </c>
      <c r="D50" s="26" t="s">
        <v>13</v>
      </c>
      <c r="E50" s="14">
        <v>80</v>
      </c>
      <c r="F50" s="14">
        <v>80</v>
      </c>
      <c r="G50" s="14">
        <v>32</v>
      </c>
      <c r="H50" s="38">
        <f t="shared" si="0"/>
        <v>40</v>
      </c>
      <c r="I50" s="13">
        <f t="shared" si="1"/>
        <v>0.0001026733213096457</v>
      </c>
    </row>
    <row r="51" spans="1:9" ht="35.25" customHeight="1">
      <c r="A51" s="24"/>
      <c r="B51" s="25"/>
      <c r="C51" s="25">
        <v>2110</v>
      </c>
      <c r="D51" s="26" t="s">
        <v>6</v>
      </c>
      <c r="E51" s="14">
        <v>418034</v>
      </c>
      <c r="F51" s="14">
        <v>418034</v>
      </c>
      <c r="G51" s="14">
        <v>218346</v>
      </c>
      <c r="H51" s="38">
        <f t="shared" si="0"/>
        <v>52.23163666113283</v>
      </c>
      <c r="I51" s="13">
        <f t="shared" si="1"/>
        <v>0.7005721567086218</v>
      </c>
    </row>
    <row r="52" spans="1:9" ht="35.25" customHeight="1">
      <c r="A52" s="24"/>
      <c r="B52" s="25"/>
      <c r="C52" s="25">
        <v>6410</v>
      </c>
      <c r="D52" s="26" t="s">
        <v>128</v>
      </c>
      <c r="E52" s="14">
        <v>12000</v>
      </c>
      <c r="F52" s="14">
        <v>12000</v>
      </c>
      <c r="G52" s="14">
        <v>11995</v>
      </c>
      <c r="H52" s="38">
        <f t="shared" si="0"/>
        <v>99.95833333333334</v>
      </c>
      <c r="I52" s="13">
        <f t="shared" si="1"/>
        <v>0.038486452784662506</v>
      </c>
    </row>
    <row r="53" spans="1:9" ht="12.75">
      <c r="A53" s="21">
        <v>750</v>
      </c>
      <c r="B53" s="22"/>
      <c r="C53" s="22"/>
      <c r="D53" s="23" t="s">
        <v>23</v>
      </c>
      <c r="E53" s="11">
        <f>E54+E60+E67</f>
        <v>692000</v>
      </c>
      <c r="F53" s="11">
        <f>F54+F60+F67</f>
        <v>740981</v>
      </c>
      <c r="G53" s="11">
        <f>G54+G60+G67</f>
        <v>178569</v>
      </c>
      <c r="H53" s="39">
        <f t="shared" si="0"/>
        <v>24.098998489839822</v>
      </c>
      <c r="I53" s="13">
        <f t="shared" si="1"/>
        <v>0.5729460097794413</v>
      </c>
    </row>
    <row r="54" spans="1:9" ht="12.75">
      <c r="A54" s="24"/>
      <c r="B54" s="25">
        <v>75020</v>
      </c>
      <c r="C54" s="25"/>
      <c r="D54" s="26" t="s">
        <v>24</v>
      </c>
      <c r="E54" s="14">
        <f>E55+E56+E57+E58+E59</f>
        <v>121000</v>
      </c>
      <c r="F54" s="14">
        <f>F55+F56+F57+F58+F59</f>
        <v>121000</v>
      </c>
      <c r="G54" s="14">
        <f>G55+G56+G57+G58+G59</f>
        <v>55956</v>
      </c>
      <c r="H54" s="38">
        <f t="shared" si="0"/>
        <v>46.24462809917355</v>
      </c>
      <c r="I54" s="13">
        <f t="shared" si="1"/>
        <v>0.1795371364750792</v>
      </c>
    </row>
    <row r="55" spans="1:9" ht="12.75">
      <c r="A55" s="24"/>
      <c r="B55" s="25"/>
      <c r="C55" s="25" t="s">
        <v>79</v>
      </c>
      <c r="D55" s="26" t="s">
        <v>11</v>
      </c>
      <c r="E55" s="14">
        <v>1000</v>
      </c>
      <c r="F55" s="14">
        <v>1000</v>
      </c>
      <c r="G55" s="14">
        <v>650</v>
      </c>
      <c r="H55" s="38">
        <f t="shared" si="0"/>
        <v>65</v>
      </c>
      <c r="I55" s="13">
        <f t="shared" si="1"/>
        <v>0.002085551839102178</v>
      </c>
    </row>
    <row r="56" spans="1:9" ht="39.75" customHeight="1">
      <c r="A56" s="24"/>
      <c r="B56" s="25"/>
      <c r="C56" s="25" t="s">
        <v>80</v>
      </c>
      <c r="D56" s="26" t="s">
        <v>145</v>
      </c>
      <c r="E56" s="14">
        <v>78000</v>
      </c>
      <c r="F56" s="14">
        <v>78000</v>
      </c>
      <c r="G56" s="14">
        <v>39528</v>
      </c>
      <c r="H56" s="38">
        <f t="shared" si="0"/>
        <v>50.676923076923075</v>
      </c>
      <c r="I56" s="13">
        <f t="shared" si="1"/>
        <v>0.12682722014773987</v>
      </c>
    </row>
    <row r="57" spans="1:9" ht="12.75" customHeight="1">
      <c r="A57" s="24"/>
      <c r="B57" s="25"/>
      <c r="C57" s="25" t="s">
        <v>81</v>
      </c>
      <c r="D57" s="26" t="s">
        <v>45</v>
      </c>
      <c r="E57" s="14">
        <v>0</v>
      </c>
      <c r="F57" s="14">
        <v>0</v>
      </c>
      <c r="G57" s="14">
        <v>45</v>
      </c>
      <c r="H57" s="38">
        <v>0</v>
      </c>
      <c r="I57" s="13">
        <f t="shared" si="1"/>
        <v>0.00014438435809168925</v>
      </c>
    </row>
    <row r="58" spans="1:9" ht="13.5" customHeight="1">
      <c r="A58" s="24"/>
      <c r="B58" s="25"/>
      <c r="C58" s="25" t="s">
        <v>82</v>
      </c>
      <c r="D58" s="26" t="s">
        <v>12</v>
      </c>
      <c r="E58" s="14">
        <v>35000</v>
      </c>
      <c r="F58" s="14">
        <v>35000</v>
      </c>
      <c r="G58" s="14">
        <v>12241</v>
      </c>
      <c r="H58" s="38">
        <f t="shared" si="0"/>
        <v>34.97428571428571</v>
      </c>
      <c r="I58" s="13">
        <f t="shared" si="1"/>
        <v>0.03927575394223041</v>
      </c>
    </row>
    <row r="59" spans="1:9" ht="12.75" customHeight="1">
      <c r="A59" s="24"/>
      <c r="B59" s="25"/>
      <c r="C59" s="25" t="s">
        <v>83</v>
      </c>
      <c r="D59" s="26" t="s">
        <v>13</v>
      </c>
      <c r="E59" s="14">
        <v>7000</v>
      </c>
      <c r="F59" s="14">
        <v>7000</v>
      </c>
      <c r="G59" s="14">
        <v>3492</v>
      </c>
      <c r="H59" s="38">
        <f t="shared" si="0"/>
        <v>49.885714285714286</v>
      </c>
      <c r="I59" s="13">
        <f t="shared" si="1"/>
        <v>0.011204226187915087</v>
      </c>
    </row>
    <row r="60" spans="1:9" ht="15" customHeight="1">
      <c r="A60" s="24"/>
      <c r="B60" s="25">
        <v>75075</v>
      </c>
      <c r="C60" s="25"/>
      <c r="D60" s="26" t="s">
        <v>88</v>
      </c>
      <c r="E60" s="14">
        <f>E62+E61+E64+E65</f>
        <v>559000</v>
      </c>
      <c r="F60" s="14">
        <f>F62+F61+F64+F65+F66+F63</f>
        <v>607981</v>
      </c>
      <c r="G60" s="14">
        <f>G62+G61+G64+G65+G66+G63</f>
        <v>112181</v>
      </c>
      <c r="H60" s="38">
        <f t="shared" si="0"/>
        <v>18.451398974639012</v>
      </c>
      <c r="I60" s="13">
        <f t="shared" si="1"/>
        <v>0.35993737055741765</v>
      </c>
    </row>
    <row r="61" spans="1:9" ht="15" customHeight="1">
      <c r="A61" s="24"/>
      <c r="B61" s="25"/>
      <c r="C61" s="25" t="s">
        <v>83</v>
      </c>
      <c r="D61" s="26" t="s">
        <v>13</v>
      </c>
      <c r="E61" s="14">
        <v>0</v>
      </c>
      <c r="F61" s="14">
        <v>19981</v>
      </c>
      <c r="G61" s="14">
        <v>21181</v>
      </c>
      <c r="H61" s="38">
        <f t="shared" si="0"/>
        <v>106.00570542014913</v>
      </c>
      <c r="I61" s="13">
        <f t="shared" si="1"/>
        <v>0.06796011308311267</v>
      </c>
    </row>
    <row r="62" spans="1:9" ht="30.75" customHeight="1">
      <c r="A62" s="24"/>
      <c r="B62" s="25"/>
      <c r="C62" s="25">
        <v>2310</v>
      </c>
      <c r="D62" s="26" t="s">
        <v>39</v>
      </c>
      <c r="E62" s="14">
        <v>80000</v>
      </c>
      <c r="F62" s="14">
        <v>101000</v>
      </c>
      <c r="G62" s="14">
        <v>83000</v>
      </c>
      <c r="H62" s="38">
        <f t="shared" si="0"/>
        <v>82.17821782178217</v>
      </c>
      <c r="I62" s="13">
        <f t="shared" si="1"/>
        <v>0.2663089271468935</v>
      </c>
    </row>
    <row r="63" spans="1:9" ht="36.75" customHeight="1">
      <c r="A63" s="24"/>
      <c r="B63" s="25"/>
      <c r="C63" s="25">
        <v>2700</v>
      </c>
      <c r="D63" s="26" t="s">
        <v>140</v>
      </c>
      <c r="E63" s="14">
        <v>0</v>
      </c>
      <c r="F63" s="14">
        <v>8000</v>
      </c>
      <c r="G63" s="14">
        <v>8000</v>
      </c>
      <c r="H63" s="38">
        <f t="shared" si="0"/>
        <v>100</v>
      </c>
      <c r="I63" s="13">
        <f t="shared" si="1"/>
        <v>0.025668330327411427</v>
      </c>
    </row>
    <row r="64" spans="1:9" ht="62.25" customHeight="1">
      <c r="A64" s="24"/>
      <c r="B64" s="25"/>
      <c r="C64" s="25">
        <v>2007</v>
      </c>
      <c r="D64" s="26" t="s">
        <v>142</v>
      </c>
      <c r="E64" s="14">
        <v>340000</v>
      </c>
      <c r="F64" s="14">
        <v>0</v>
      </c>
      <c r="G64" s="14">
        <v>0</v>
      </c>
      <c r="H64" s="38">
        <v>0</v>
      </c>
      <c r="I64" s="13">
        <f t="shared" si="1"/>
        <v>0</v>
      </c>
    </row>
    <row r="65" spans="1:9" ht="39" customHeight="1">
      <c r="A65" s="24"/>
      <c r="B65" s="25"/>
      <c r="C65" s="25">
        <v>2701</v>
      </c>
      <c r="D65" s="26" t="s">
        <v>129</v>
      </c>
      <c r="E65" s="14">
        <v>139000</v>
      </c>
      <c r="F65" s="14">
        <v>139000</v>
      </c>
      <c r="G65" s="14">
        <v>0</v>
      </c>
      <c r="H65" s="38">
        <f t="shared" si="0"/>
        <v>0</v>
      </c>
      <c r="I65" s="13">
        <f t="shared" si="1"/>
        <v>0</v>
      </c>
    </row>
    <row r="66" spans="1:9" ht="39" customHeight="1">
      <c r="A66" s="24"/>
      <c r="B66" s="25"/>
      <c r="C66" s="25">
        <v>2708</v>
      </c>
      <c r="D66" s="26" t="s">
        <v>133</v>
      </c>
      <c r="E66" s="14">
        <v>0</v>
      </c>
      <c r="F66" s="14">
        <v>340000</v>
      </c>
      <c r="G66" s="14">
        <v>0</v>
      </c>
      <c r="H66" s="38">
        <f t="shared" si="0"/>
        <v>0</v>
      </c>
      <c r="I66" s="13">
        <f t="shared" si="1"/>
        <v>0</v>
      </c>
    </row>
    <row r="67" spans="1:9" ht="14.25" customHeight="1">
      <c r="A67" s="24"/>
      <c r="B67" s="25">
        <v>75095</v>
      </c>
      <c r="C67" s="25"/>
      <c r="D67" s="26" t="s">
        <v>48</v>
      </c>
      <c r="E67" s="14">
        <f>E68+E69</f>
        <v>12000</v>
      </c>
      <c r="F67" s="14">
        <f>F68+F69</f>
        <v>12000</v>
      </c>
      <c r="G67" s="14">
        <f>G68+G69</f>
        <v>10432</v>
      </c>
      <c r="H67" s="38">
        <f t="shared" si="0"/>
        <v>86.93333333333332</v>
      </c>
      <c r="I67" s="13">
        <f t="shared" si="1"/>
        <v>0.0334715027469445</v>
      </c>
    </row>
    <row r="68" spans="1:9" ht="12.75" customHeight="1">
      <c r="A68" s="24"/>
      <c r="B68" s="25"/>
      <c r="C68" s="25" t="s">
        <v>82</v>
      </c>
      <c r="D68" s="26" t="s">
        <v>12</v>
      </c>
      <c r="E68" s="14">
        <v>0</v>
      </c>
      <c r="F68" s="14">
        <v>0</v>
      </c>
      <c r="G68" s="14">
        <v>1233</v>
      </c>
      <c r="H68" s="38">
        <v>0</v>
      </c>
      <c r="I68" s="13">
        <f t="shared" si="1"/>
        <v>0.003956131411712286</v>
      </c>
    </row>
    <row r="69" spans="1:9" ht="15" customHeight="1">
      <c r="A69" s="24"/>
      <c r="B69" s="25"/>
      <c r="C69" s="25" t="s">
        <v>83</v>
      </c>
      <c r="D69" s="26" t="s">
        <v>13</v>
      </c>
      <c r="E69" s="14">
        <v>12000</v>
      </c>
      <c r="F69" s="14">
        <v>12000</v>
      </c>
      <c r="G69" s="14">
        <v>9199</v>
      </c>
      <c r="H69" s="38">
        <f aca="true" t="shared" si="3" ref="H69:H126">G69/F69*100</f>
        <v>76.65833333333333</v>
      </c>
      <c r="I69" s="13">
        <f aca="true" t="shared" si="4" ref="I69:I127">SUM((G69/31166811)*100)</f>
        <v>0.029515371335232212</v>
      </c>
    </row>
    <row r="70" spans="1:9" ht="24.75" customHeight="1">
      <c r="A70" s="27">
        <v>754</v>
      </c>
      <c r="B70" s="28"/>
      <c r="C70" s="28"/>
      <c r="D70" s="29" t="s">
        <v>92</v>
      </c>
      <c r="E70" s="16">
        <f>E71+E73</f>
        <v>36328</v>
      </c>
      <c r="F70" s="16">
        <f>F71+F73</f>
        <v>36328</v>
      </c>
      <c r="G70" s="16">
        <f>G71+G73</f>
        <v>26176</v>
      </c>
      <c r="H70" s="39">
        <f t="shared" si="3"/>
        <v>72.05461352125081</v>
      </c>
      <c r="I70" s="13">
        <f t="shared" si="4"/>
        <v>0.08398677683129017</v>
      </c>
    </row>
    <row r="71" spans="1:9" ht="15" customHeight="1">
      <c r="A71" s="24"/>
      <c r="B71" s="25">
        <v>75414</v>
      </c>
      <c r="C71" s="25"/>
      <c r="D71" s="26" t="s">
        <v>107</v>
      </c>
      <c r="E71" s="15">
        <f>E72</f>
        <v>3000</v>
      </c>
      <c r="F71" s="15">
        <f>F72</f>
        <v>3000</v>
      </c>
      <c r="G71" s="15">
        <v>0</v>
      </c>
      <c r="H71" s="38">
        <f t="shared" si="3"/>
        <v>0</v>
      </c>
      <c r="I71" s="13">
        <f t="shared" si="4"/>
        <v>0</v>
      </c>
    </row>
    <row r="72" spans="1:9" ht="36.75" customHeight="1">
      <c r="A72" s="24"/>
      <c r="B72" s="25"/>
      <c r="C72" s="25">
        <v>2110</v>
      </c>
      <c r="D72" s="26" t="s">
        <v>6</v>
      </c>
      <c r="E72" s="15">
        <v>3000</v>
      </c>
      <c r="F72" s="15">
        <v>3000</v>
      </c>
      <c r="G72" s="15">
        <v>0</v>
      </c>
      <c r="H72" s="38">
        <f t="shared" si="3"/>
        <v>0</v>
      </c>
      <c r="I72" s="13">
        <f t="shared" si="4"/>
        <v>0</v>
      </c>
    </row>
    <row r="73" spans="1:9" ht="15.75" customHeight="1">
      <c r="A73" s="24"/>
      <c r="B73" s="25">
        <v>75495</v>
      </c>
      <c r="C73" s="25"/>
      <c r="D73" s="26" t="s">
        <v>114</v>
      </c>
      <c r="E73" s="15">
        <f>E74+E75</f>
        <v>33328</v>
      </c>
      <c r="F73" s="15">
        <f>F74+F75</f>
        <v>33328</v>
      </c>
      <c r="G73" s="15">
        <f>G74+G75</f>
        <v>26176</v>
      </c>
      <c r="H73" s="38">
        <f t="shared" si="3"/>
        <v>78.5405664906385</v>
      </c>
      <c r="I73" s="13">
        <f t="shared" si="4"/>
        <v>0.08398677683129017</v>
      </c>
    </row>
    <row r="74" spans="1:9" ht="37.5" customHeight="1">
      <c r="A74" s="24"/>
      <c r="B74" s="25"/>
      <c r="C74" s="25">
        <v>2110</v>
      </c>
      <c r="D74" s="26" t="s">
        <v>6</v>
      </c>
      <c r="E74" s="15">
        <v>6328</v>
      </c>
      <c r="F74" s="15">
        <v>6328</v>
      </c>
      <c r="G74" s="15">
        <v>3163</v>
      </c>
      <c r="H74" s="38">
        <f t="shared" si="3"/>
        <v>49.98419721871049</v>
      </c>
      <c r="I74" s="13">
        <f t="shared" si="4"/>
        <v>0.010148616103200291</v>
      </c>
    </row>
    <row r="75" spans="1:9" ht="36" customHeight="1">
      <c r="A75" s="24"/>
      <c r="B75" s="25"/>
      <c r="C75" s="25">
        <v>2708</v>
      </c>
      <c r="D75" s="26" t="s">
        <v>124</v>
      </c>
      <c r="E75" s="15">
        <v>27000</v>
      </c>
      <c r="F75" s="15">
        <v>27000</v>
      </c>
      <c r="G75" s="15">
        <v>23013</v>
      </c>
      <c r="H75" s="38">
        <f t="shared" si="3"/>
        <v>85.23333333333333</v>
      </c>
      <c r="I75" s="13">
        <f t="shared" si="4"/>
        <v>0.0738381607280899</v>
      </c>
    </row>
    <row r="76" spans="1:9" ht="50.25" customHeight="1">
      <c r="A76" s="21">
        <v>756</v>
      </c>
      <c r="B76" s="22"/>
      <c r="C76" s="22"/>
      <c r="D76" s="23" t="s">
        <v>25</v>
      </c>
      <c r="E76" s="11">
        <f>E77+E80</f>
        <v>11983542</v>
      </c>
      <c r="F76" s="11">
        <f>F77+F80</f>
        <v>11983542</v>
      </c>
      <c r="G76" s="11">
        <f>G77+G80</f>
        <v>5584789</v>
      </c>
      <c r="H76" s="39">
        <f t="shared" si="3"/>
        <v>46.60382547997913</v>
      </c>
      <c r="I76" s="13">
        <f t="shared" si="4"/>
        <v>17.919026107611717</v>
      </c>
    </row>
    <row r="77" spans="1:9" ht="22.5" customHeight="1">
      <c r="A77" s="24"/>
      <c r="B77" s="25">
        <v>75618</v>
      </c>
      <c r="C77" s="25"/>
      <c r="D77" s="26" t="s">
        <v>26</v>
      </c>
      <c r="E77" s="14">
        <f>E78+E79</f>
        <v>1675000</v>
      </c>
      <c r="F77" s="14">
        <f>F78+F79</f>
        <v>1675000</v>
      </c>
      <c r="G77" s="14">
        <f>G78+G79</f>
        <v>959653</v>
      </c>
      <c r="H77" s="38">
        <f t="shared" si="3"/>
        <v>57.29271641791045</v>
      </c>
      <c r="I77" s="13">
        <f t="shared" si="4"/>
        <v>3.0790862754614197</v>
      </c>
    </row>
    <row r="78" spans="1:9" ht="15" customHeight="1">
      <c r="A78" s="24"/>
      <c r="B78" s="25"/>
      <c r="C78" s="25" t="s">
        <v>77</v>
      </c>
      <c r="D78" s="26" t="s">
        <v>27</v>
      </c>
      <c r="E78" s="14">
        <v>1415000</v>
      </c>
      <c r="F78" s="14">
        <v>1415000</v>
      </c>
      <c r="G78" s="14">
        <v>685870</v>
      </c>
      <c r="H78" s="38">
        <f t="shared" si="3"/>
        <v>48.47137809187279</v>
      </c>
      <c r="I78" s="13">
        <f t="shared" si="4"/>
        <v>2.200642215207709</v>
      </c>
    </row>
    <row r="79" spans="1:9" ht="22.5" customHeight="1">
      <c r="A79" s="24"/>
      <c r="B79" s="25"/>
      <c r="C79" s="25" t="s">
        <v>96</v>
      </c>
      <c r="D79" s="26" t="s">
        <v>102</v>
      </c>
      <c r="E79" s="14">
        <v>260000</v>
      </c>
      <c r="F79" s="14">
        <v>260000</v>
      </c>
      <c r="G79" s="14">
        <v>273783</v>
      </c>
      <c r="H79" s="38">
        <f t="shared" si="3"/>
        <v>105.30115384615384</v>
      </c>
      <c r="I79" s="13">
        <f t="shared" si="4"/>
        <v>0.8784440602537102</v>
      </c>
    </row>
    <row r="80" spans="1:9" ht="22.5" customHeight="1">
      <c r="A80" s="24"/>
      <c r="B80" s="25">
        <v>75622</v>
      </c>
      <c r="C80" s="25"/>
      <c r="D80" s="26" t="s">
        <v>28</v>
      </c>
      <c r="E80" s="14">
        <f>E81+E82</f>
        <v>10308542</v>
      </c>
      <c r="F80" s="14">
        <f>F81+F82</f>
        <v>10308542</v>
      </c>
      <c r="G80" s="14">
        <f>G81+G82</f>
        <v>4625136</v>
      </c>
      <c r="H80" s="38">
        <f t="shared" si="3"/>
        <v>44.867023872047085</v>
      </c>
      <c r="I80" s="13">
        <f t="shared" si="4"/>
        <v>14.839939832150295</v>
      </c>
    </row>
    <row r="81" spans="1:9" ht="12.75">
      <c r="A81" s="24"/>
      <c r="B81" s="25"/>
      <c r="C81" s="25" t="s">
        <v>84</v>
      </c>
      <c r="D81" s="26" t="s">
        <v>29</v>
      </c>
      <c r="E81" s="14">
        <v>10188542</v>
      </c>
      <c r="F81" s="14">
        <v>10188542</v>
      </c>
      <c r="G81" s="14">
        <v>4570958</v>
      </c>
      <c r="H81" s="38">
        <f t="shared" si="3"/>
        <v>44.86371062709463</v>
      </c>
      <c r="I81" s="13">
        <f t="shared" si="4"/>
        <v>14.666107482090485</v>
      </c>
    </row>
    <row r="82" spans="1:9" ht="12.75">
      <c r="A82" s="24"/>
      <c r="B82" s="25"/>
      <c r="C82" s="25" t="s">
        <v>85</v>
      </c>
      <c r="D82" s="26" t="s">
        <v>30</v>
      </c>
      <c r="E82" s="14">
        <v>120000</v>
      </c>
      <c r="F82" s="14">
        <v>120000</v>
      </c>
      <c r="G82" s="14">
        <v>54178</v>
      </c>
      <c r="H82" s="38">
        <f t="shared" si="3"/>
        <v>45.14833333333333</v>
      </c>
      <c r="I82" s="13">
        <f t="shared" si="4"/>
        <v>0.173832350059812</v>
      </c>
    </row>
    <row r="83" spans="1:9" ht="12.75">
      <c r="A83" s="21">
        <v>758</v>
      </c>
      <c r="B83" s="22"/>
      <c r="C83" s="22"/>
      <c r="D83" s="23" t="s">
        <v>31</v>
      </c>
      <c r="E83" s="11">
        <f>E84+E86+E88</f>
        <v>19256211</v>
      </c>
      <c r="F83" s="11">
        <f>F84+F86+F88</f>
        <v>18896534</v>
      </c>
      <c r="G83" s="11">
        <f>G84+G86+G88</f>
        <v>10958206</v>
      </c>
      <c r="H83" s="39">
        <f t="shared" si="3"/>
        <v>57.990560596985674</v>
      </c>
      <c r="I83" s="13">
        <f t="shared" si="4"/>
        <v>35.159856425477734</v>
      </c>
    </row>
    <row r="84" spans="1:9" ht="22.5" customHeight="1">
      <c r="A84" s="24"/>
      <c r="B84" s="25">
        <v>75801</v>
      </c>
      <c r="C84" s="25"/>
      <c r="D84" s="26" t="s">
        <v>32</v>
      </c>
      <c r="E84" s="14">
        <f>E85</f>
        <v>13446173</v>
      </c>
      <c r="F84" s="14">
        <f>F85</f>
        <v>13086128</v>
      </c>
      <c r="G84" s="14">
        <f>G85</f>
        <v>8053000</v>
      </c>
      <c r="H84" s="38">
        <f t="shared" si="3"/>
        <v>61.53844743074498</v>
      </c>
      <c r="I84" s="13">
        <f t="shared" si="4"/>
        <v>25.838383015830523</v>
      </c>
    </row>
    <row r="85" spans="1:9" ht="12.75">
      <c r="A85" s="24"/>
      <c r="B85" s="25"/>
      <c r="C85" s="25">
        <v>2920</v>
      </c>
      <c r="D85" s="26" t="s">
        <v>33</v>
      </c>
      <c r="E85" s="14">
        <v>13446173</v>
      </c>
      <c r="F85" s="14">
        <v>13086128</v>
      </c>
      <c r="G85" s="14">
        <v>8053000</v>
      </c>
      <c r="H85" s="38">
        <f t="shared" si="3"/>
        <v>61.53844743074498</v>
      </c>
      <c r="I85" s="13">
        <f t="shared" si="4"/>
        <v>25.838383015830523</v>
      </c>
    </row>
    <row r="86" spans="1:9" ht="12.75">
      <c r="A86" s="24"/>
      <c r="B86" s="25">
        <v>75803</v>
      </c>
      <c r="C86" s="25"/>
      <c r="D86" s="26" t="s">
        <v>34</v>
      </c>
      <c r="E86" s="14">
        <f>E87</f>
        <v>4039524</v>
      </c>
      <c r="F86" s="14">
        <f>F87</f>
        <v>4039524</v>
      </c>
      <c r="G86" s="14">
        <f>G87</f>
        <v>2019762</v>
      </c>
      <c r="H86" s="38">
        <f t="shared" si="3"/>
        <v>50</v>
      </c>
      <c r="I86" s="13">
        <f t="shared" si="4"/>
        <v>6.480489774844145</v>
      </c>
    </row>
    <row r="87" spans="1:9" ht="12.75">
      <c r="A87" s="24"/>
      <c r="B87" s="25"/>
      <c r="C87" s="25">
        <v>2920</v>
      </c>
      <c r="D87" s="26" t="s">
        <v>33</v>
      </c>
      <c r="E87" s="14">
        <v>4039524</v>
      </c>
      <c r="F87" s="14">
        <v>4039524</v>
      </c>
      <c r="G87" s="14">
        <v>2019762</v>
      </c>
      <c r="H87" s="38">
        <f t="shared" si="3"/>
        <v>50</v>
      </c>
      <c r="I87" s="13">
        <f t="shared" si="4"/>
        <v>6.480489774844145</v>
      </c>
    </row>
    <row r="88" spans="1:9" ht="12.75">
      <c r="A88" s="24"/>
      <c r="B88" s="25">
        <v>75832</v>
      </c>
      <c r="C88" s="26"/>
      <c r="D88" s="26" t="s">
        <v>35</v>
      </c>
      <c r="E88" s="14">
        <f>E89</f>
        <v>1770514</v>
      </c>
      <c r="F88" s="14">
        <f>F89</f>
        <v>1770882</v>
      </c>
      <c r="G88" s="14">
        <f>G89</f>
        <v>885444</v>
      </c>
      <c r="H88" s="38">
        <f t="shared" si="3"/>
        <v>50.000169407109</v>
      </c>
      <c r="I88" s="13">
        <f t="shared" si="4"/>
        <v>2.8409836348030604</v>
      </c>
    </row>
    <row r="89" spans="1:9" ht="12.75">
      <c r="A89" s="24"/>
      <c r="B89" s="25"/>
      <c r="C89" s="25">
        <v>2920</v>
      </c>
      <c r="D89" s="26" t="s">
        <v>33</v>
      </c>
      <c r="E89" s="14">
        <v>1770514</v>
      </c>
      <c r="F89" s="14">
        <v>1770882</v>
      </c>
      <c r="G89" s="14">
        <v>885444</v>
      </c>
      <c r="H89" s="38">
        <f t="shared" si="3"/>
        <v>50.000169407109</v>
      </c>
      <c r="I89" s="13">
        <f t="shared" si="4"/>
        <v>2.8409836348030604</v>
      </c>
    </row>
    <row r="90" spans="1:9" ht="12.75">
      <c r="A90" s="21">
        <v>801</v>
      </c>
      <c r="B90" s="22"/>
      <c r="C90" s="22"/>
      <c r="D90" s="23" t="s">
        <v>36</v>
      </c>
      <c r="E90" s="11">
        <f>E91+E94+E101+E103+E105+E111+E117+E124</f>
        <v>4500416</v>
      </c>
      <c r="F90" s="11">
        <f>F91+F94+F101+F103+F105+F111+F117+F124+F121</f>
        <v>4370254</v>
      </c>
      <c r="G90" s="11">
        <f>G91+G94+G101+G103+G105+G111+G117+G124+G121</f>
        <v>2721174</v>
      </c>
      <c r="H90" s="39">
        <f t="shared" si="3"/>
        <v>62.265808806536185</v>
      </c>
      <c r="I90" s="13">
        <f t="shared" si="4"/>
        <v>8.730999138795433</v>
      </c>
    </row>
    <row r="91" spans="1:9" ht="12.75">
      <c r="A91" s="24"/>
      <c r="B91" s="25">
        <v>80102</v>
      </c>
      <c r="C91" s="25"/>
      <c r="D91" s="26" t="s">
        <v>37</v>
      </c>
      <c r="E91" s="14">
        <f>E92+E93</f>
        <v>250</v>
      </c>
      <c r="F91" s="14">
        <f>F92+F93</f>
        <v>250</v>
      </c>
      <c r="G91" s="14">
        <f>G92+G93</f>
        <v>181</v>
      </c>
      <c r="H91" s="38">
        <f t="shared" si="3"/>
        <v>72.39999999999999</v>
      </c>
      <c r="I91" s="13">
        <f t="shared" si="4"/>
        <v>0.0005807459736576835</v>
      </c>
    </row>
    <row r="92" spans="1:9" ht="12.75">
      <c r="A92" s="24"/>
      <c r="B92" s="25"/>
      <c r="C92" s="25" t="s">
        <v>82</v>
      </c>
      <c r="D92" s="26" t="s">
        <v>12</v>
      </c>
      <c r="E92" s="14">
        <v>150</v>
      </c>
      <c r="F92" s="14">
        <v>150</v>
      </c>
      <c r="G92" s="14">
        <v>97</v>
      </c>
      <c r="H92" s="38">
        <f t="shared" si="3"/>
        <v>64.66666666666666</v>
      </c>
      <c r="I92" s="13">
        <f t="shared" si="4"/>
        <v>0.00031122850521986354</v>
      </c>
    </row>
    <row r="93" spans="1:9" ht="12.75">
      <c r="A93" s="24"/>
      <c r="B93" s="25"/>
      <c r="C93" s="25" t="s">
        <v>83</v>
      </c>
      <c r="D93" s="26" t="s">
        <v>13</v>
      </c>
      <c r="E93" s="14">
        <v>100</v>
      </c>
      <c r="F93" s="14">
        <v>100</v>
      </c>
      <c r="G93" s="14">
        <v>84</v>
      </c>
      <c r="H93" s="38">
        <f t="shared" si="3"/>
        <v>84</v>
      </c>
      <c r="I93" s="13">
        <f t="shared" si="4"/>
        <v>0.00026951746843781993</v>
      </c>
    </row>
    <row r="94" spans="1:9" ht="12.75" customHeight="1">
      <c r="A94" s="24"/>
      <c r="B94" s="25">
        <v>80110</v>
      </c>
      <c r="C94" s="25"/>
      <c r="D94" s="26" t="s">
        <v>38</v>
      </c>
      <c r="E94" s="14">
        <f>E96+E97+E99+E100+E95+E98</f>
        <v>3932179</v>
      </c>
      <c r="F94" s="14">
        <f>F96+F97+F99+F100+F95+F98</f>
        <v>3667158</v>
      </c>
      <c r="G94" s="14">
        <f>G96+G97+G99+G100+G95+G98</f>
        <v>2171357</v>
      </c>
      <c r="H94" s="38">
        <f t="shared" si="3"/>
        <v>59.210893013063526</v>
      </c>
      <c r="I94" s="13">
        <f t="shared" si="4"/>
        <v>6.966888591842137</v>
      </c>
    </row>
    <row r="95" spans="1:9" ht="12.75" customHeight="1">
      <c r="A95" s="24"/>
      <c r="B95" s="25"/>
      <c r="C95" s="25" t="s">
        <v>79</v>
      </c>
      <c r="D95" s="26" t="s">
        <v>11</v>
      </c>
      <c r="E95" s="14">
        <v>190</v>
      </c>
      <c r="F95" s="14">
        <v>190</v>
      </c>
      <c r="G95" s="14">
        <v>165</v>
      </c>
      <c r="H95" s="38">
        <f t="shared" si="3"/>
        <v>86.8421052631579</v>
      </c>
      <c r="I95" s="13">
        <f t="shared" si="4"/>
        <v>0.0005294093130028606</v>
      </c>
    </row>
    <row r="96" spans="1:9" ht="49.5" customHeight="1">
      <c r="A96" s="24"/>
      <c r="B96" s="25"/>
      <c r="C96" s="25" t="s">
        <v>80</v>
      </c>
      <c r="D96" s="26" t="s">
        <v>144</v>
      </c>
      <c r="E96" s="14">
        <v>9530</v>
      </c>
      <c r="F96" s="14">
        <v>9530</v>
      </c>
      <c r="G96" s="14">
        <v>5031</v>
      </c>
      <c r="H96" s="38">
        <f t="shared" si="3"/>
        <v>52.791185729275966</v>
      </c>
      <c r="I96" s="13">
        <f t="shared" si="4"/>
        <v>0.01614217123465086</v>
      </c>
    </row>
    <row r="97" spans="1:9" ht="12.75">
      <c r="A97" s="24"/>
      <c r="B97" s="25"/>
      <c r="C97" s="25" t="s">
        <v>82</v>
      </c>
      <c r="D97" s="26" t="s">
        <v>12</v>
      </c>
      <c r="E97" s="14">
        <v>380</v>
      </c>
      <c r="F97" s="14">
        <v>380</v>
      </c>
      <c r="G97" s="14">
        <v>121</v>
      </c>
      <c r="H97" s="38">
        <f t="shared" si="3"/>
        <v>31.842105263157894</v>
      </c>
      <c r="I97" s="13">
        <f t="shared" si="4"/>
        <v>0.00038823349620209784</v>
      </c>
    </row>
    <row r="98" spans="1:9" ht="12.75">
      <c r="A98" s="24"/>
      <c r="B98" s="25"/>
      <c r="C98" s="25" t="s">
        <v>99</v>
      </c>
      <c r="D98" s="26" t="s">
        <v>103</v>
      </c>
      <c r="E98" s="14">
        <v>0</v>
      </c>
      <c r="F98" s="14">
        <v>0</v>
      </c>
      <c r="G98" s="14"/>
      <c r="H98" s="38">
        <v>0</v>
      </c>
      <c r="I98" s="13">
        <f t="shared" si="4"/>
        <v>0</v>
      </c>
    </row>
    <row r="99" spans="1:9" ht="12.75">
      <c r="A99" s="24"/>
      <c r="B99" s="25"/>
      <c r="C99" s="25" t="s">
        <v>83</v>
      </c>
      <c r="D99" s="26" t="s">
        <v>13</v>
      </c>
      <c r="E99" s="14">
        <v>300</v>
      </c>
      <c r="F99" s="14">
        <v>991</v>
      </c>
      <c r="G99" s="14">
        <v>856</v>
      </c>
      <c r="H99" s="38">
        <f t="shared" si="3"/>
        <v>86.3773965691221</v>
      </c>
      <c r="I99" s="13">
        <f t="shared" si="4"/>
        <v>0.0027465113450330226</v>
      </c>
    </row>
    <row r="100" spans="1:9" ht="24.75" customHeight="1">
      <c r="A100" s="24"/>
      <c r="B100" s="25"/>
      <c r="C100" s="25">
        <v>2310</v>
      </c>
      <c r="D100" s="26" t="s">
        <v>39</v>
      </c>
      <c r="E100" s="14">
        <v>3921779</v>
      </c>
      <c r="F100" s="14">
        <v>3656067</v>
      </c>
      <c r="G100" s="14">
        <v>2165184</v>
      </c>
      <c r="H100" s="38">
        <f t="shared" si="3"/>
        <v>59.221671812907154</v>
      </c>
      <c r="I100" s="13">
        <f t="shared" si="4"/>
        <v>6.947082266453247</v>
      </c>
    </row>
    <row r="101" spans="1:9" ht="12.75">
      <c r="A101" s="24"/>
      <c r="B101" s="25">
        <v>80111</v>
      </c>
      <c r="C101" s="25"/>
      <c r="D101" s="26" t="s">
        <v>40</v>
      </c>
      <c r="E101" s="14">
        <f>E102</f>
        <v>80</v>
      </c>
      <c r="F101" s="14">
        <f>F102</f>
        <v>80</v>
      </c>
      <c r="G101" s="14">
        <f>G102</f>
        <v>45</v>
      </c>
      <c r="H101" s="38">
        <f t="shared" si="3"/>
        <v>56.25</v>
      </c>
      <c r="I101" s="13">
        <f t="shared" si="4"/>
        <v>0.00014438435809168925</v>
      </c>
    </row>
    <row r="102" spans="1:9" ht="12.75">
      <c r="A102" s="24"/>
      <c r="B102" s="25"/>
      <c r="C102" s="25" t="s">
        <v>83</v>
      </c>
      <c r="D102" s="26" t="s">
        <v>13</v>
      </c>
      <c r="E102" s="14">
        <v>80</v>
      </c>
      <c r="F102" s="14">
        <v>80</v>
      </c>
      <c r="G102" s="14">
        <v>45</v>
      </c>
      <c r="H102" s="38">
        <f t="shared" si="3"/>
        <v>56.25</v>
      </c>
      <c r="I102" s="13">
        <f t="shared" si="4"/>
        <v>0.00014438435809168925</v>
      </c>
    </row>
    <row r="103" spans="1:9" ht="12.75">
      <c r="A103" s="24"/>
      <c r="B103" s="25">
        <v>80113</v>
      </c>
      <c r="C103" s="25"/>
      <c r="D103" s="26" t="s">
        <v>41</v>
      </c>
      <c r="E103" s="14">
        <f>E104</f>
        <v>10500</v>
      </c>
      <c r="F103" s="14">
        <v>10500</v>
      </c>
      <c r="G103" s="14">
        <f>G104</f>
        <v>6500</v>
      </c>
      <c r="H103" s="38">
        <f t="shared" si="3"/>
        <v>61.904761904761905</v>
      </c>
      <c r="I103" s="13">
        <f t="shared" si="4"/>
        <v>0.020855518391021784</v>
      </c>
    </row>
    <row r="104" spans="1:9" ht="36.75" customHeight="1">
      <c r="A104" s="24"/>
      <c r="B104" s="25"/>
      <c r="C104" s="25">
        <v>2310</v>
      </c>
      <c r="D104" s="26" t="s">
        <v>42</v>
      </c>
      <c r="E104" s="14">
        <v>10500</v>
      </c>
      <c r="F104" s="14">
        <v>10500</v>
      </c>
      <c r="G104" s="14">
        <v>6500</v>
      </c>
      <c r="H104" s="38">
        <f t="shared" si="3"/>
        <v>61.904761904761905</v>
      </c>
      <c r="I104" s="13">
        <f t="shared" si="4"/>
        <v>0.020855518391021784</v>
      </c>
    </row>
    <row r="105" spans="1:9" ht="12.75">
      <c r="A105" s="24"/>
      <c r="B105" s="25">
        <v>80120</v>
      </c>
      <c r="C105" s="25"/>
      <c r="D105" s="26" t="s">
        <v>43</v>
      </c>
      <c r="E105" s="14">
        <f>E106+E107+E108+E109+E110</f>
        <v>11550</v>
      </c>
      <c r="F105" s="14">
        <f>F106+F107+F108+F109+F110</f>
        <v>69909</v>
      </c>
      <c r="G105" s="14">
        <f>G106+G107+G108+G109+G110</f>
        <v>27817</v>
      </c>
      <c r="H105" s="38">
        <f t="shared" si="3"/>
        <v>39.79029881703357</v>
      </c>
      <c r="I105" s="13">
        <f t="shared" si="4"/>
        <v>0.08925199308970044</v>
      </c>
    </row>
    <row r="106" spans="1:9" ht="12.75">
      <c r="A106" s="24"/>
      <c r="B106" s="25"/>
      <c r="C106" s="25" t="s">
        <v>79</v>
      </c>
      <c r="D106" s="26" t="s">
        <v>11</v>
      </c>
      <c r="E106" s="14">
        <v>460</v>
      </c>
      <c r="F106" s="14">
        <v>460</v>
      </c>
      <c r="G106" s="14">
        <v>331</v>
      </c>
      <c r="H106" s="38">
        <f t="shared" si="3"/>
        <v>71.95652173913044</v>
      </c>
      <c r="I106" s="13">
        <f t="shared" si="4"/>
        <v>0.0010620271672966478</v>
      </c>
    </row>
    <row r="107" spans="1:9" ht="47.25" customHeight="1">
      <c r="A107" s="24"/>
      <c r="B107" s="25"/>
      <c r="C107" s="25" t="s">
        <v>80</v>
      </c>
      <c r="D107" s="26" t="s">
        <v>144</v>
      </c>
      <c r="E107" s="14">
        <v>9870</v>
      </c>
      <c r="F107" s="14">
        <v>9870</v>
      </c>
      <c r="G107" s="14">
        <v>4784</v>
      </c>
      <c r="H107" s="38">
        <f t="shared" si="3"/>
        <v>48.47011144883485</v>
      </c>
      <c r="I107" s="13">
        <f t="shared" si="4"/>
        <v>0.015349661535792031</v>
      </c>
    </row>
    <row r="108" spans="1:9" ht="12.75">
      <c r="A108" s="24"/>
      <c r="B108" s="25"/>
      <c r="C108" s="25" t="s">
        <v>82</v>
      </c>
      <c r="D108" s="26" t="s">
        <v>12</v>
      </c>
      <c r="E108" s="14">
        <v>420</v>
      </c>
      <c r="F108" s="14">
        <v>420</v>
      </c>
      <c r="G108" s="14">
        <v>142</v>
      </c>
      <c r="H108" s="38">
        <f t="shared" si="3"/>
        <v>33.80952380952381</v>
      </c>
      <c r="I108" s="13">
        <f t="shared" si="4"/>
        <v>0.0004556128633115528</v>
      </c>
    </row>
    <row r="109" spans="1:9" ht="12.75">
      <c r="A109" s="24"/>
      <c r="B109" s="25"/>
      <c r="C109" s="25" t="s">
        <v>83</v>
      </c>
      <c r="D109" s="26" t="s">
        <v>13</v>
      </c>
      <c r="E109" s="14">
        <v>800</v>
      </c>
      <c r="F109" s="14">
        <v>1182</v>
      </c>
      <c r="G109" s="14">
        <v>753</v>
      </c>
      <c r="H109" s="38">
        <f t="shared" si="3"/>
        <v>63.70558375634518</v>
      </c>
      <c r="I109" s="13">
        <f t="shared" si="4"/>
        <v>0.0024160315920676006</v>
      </c>
    </row>
    <row r="110" spans="1:9" ht="24">
      <c r="A110" s="24"/>
      <c r="B110" s="25"/>
      <c r="C110" s="25">
        <v>2440</v>
      </c>
      <c r="D110" s="26" t="s">
        <v>122</v>
      </c>
      <c r="E110" s="14">
        <v>0</v>
      </c>
      <c r="F110" s="14">
        <v>57977</v>
      </c>
      <c r="G110" s="14">
        <v>21807</v>
      </c>
      <c r="H110" s="38">
        <f t="shared" si="3"/>
        <v>37.61319143798403</v>
      </c>
      <c r="I110" s="13">
        <f t="shared" si="4"/>
        <v>0.06996865993123262</v>
      </c>
    </row>
    <row r="111" spans="1:9" ht="12.75">
      <c r="A111" s="24"/>
      <c r="B111" s="25">
        <v>80130</v>
      </c>
      <c r="C111" s="25"/>
      <c r="D111" s="26" t="s">
        <v>44</v>
      </c>
      <c r="E111" s="14">
        <f>E112+E113+E114+E116+E115</f>
        <v>2260</v>
      </c>
      <c r="F111" s="14">
        <f>F112+F113+F114+F116+F115</f>
        <v>2260</v>
      </c>
      <c r="G111" s="14">
        <f>G112+G113+G114+G116+G115</f>
        <v>1778</v>
      </c>
      <c r="H111" s="38">
        <f t="shared" si="3"/>
        <v>78.67256637168141</v>
      </c>
      <c r="I111" s="13">
        <f t="shared" si="4"/>
        <v>0.005704786415267189</v>
      </c>
    </row>
    <row r="112" spans="1:9" ht="12.75">
      <c r="A112" s="24"/>
      <c r="B112" s="25"/>
      <c r="C112" s="25" t="s">
        <v>79</v>
      </c>
      <c r="D112" s="26" t="s">
        <v>11</v>
      </c>
      <c r="E112" s="14">
        <v>400</v>
      </c>
      <c r="F112" s="14">
        <v>400</v>
      </c>
      <c r="G112" s="14">
        <v>140</v>
      </c>
      <c r="H112" s="38">
        <f t="shared" si="3"/>
        <v>35</v>
      </c>
      <c r="I112" s="13">
        <f t="shared" si="4"/>
        <v>0.00044919578072969996</v>
      </c>
    </row>
    <row r="113" spans="1:9" ht="48.75" customHeight="1">
      <c r="A113" s="24"/>
      <c r="B113" s="25"/>
      <c r="C113" s="25" t="s">
        <v>80</v>
      </c>
      <c r="D113" s="26" t="s">
        <v>144</v>
      </c>
      <c r="E113" s="14">
        <v>1200</v>
      </c>
      <c r="F113" s="14">
        <v>1200</v>
      </c>
      <c r="G113" s="14">
        <v>1307</v>
      </c>
      <c r="H113" s="38">
        <f t="shared" si="3"/>
        <v>108.91666666666666</v>
      </c>
      <c r="I113" s="13">
        <f t="shared" si="4"/>
        <v>0.0041935634672408415</v>
      </c>
    </row>
    <row r="114" spans="1:9" ht="12.75">
      <c r="A114" s="24"/>
      <c r="B114" s="25"/>
      <c r="C114" s="25" t="s">
        <v>82</v>
      </c>
      <c r="D114" s="26" t="s">
        <v>12</v>
      </c>
      <c r="E114" s="14">
        <v>400</v>
      </c>
      <c r="F114" s="14">
        <v>400</v>
      </c>
      <c r="G114" s="14">
        <v>154</v>
      </c>
      <c r="H114" s="38">
        <f t="shared" si="3"/>
        <v>38.5</v>
      </c>
      <c r="I114" s="13">
        <f t="shared" si="4"/>
        <v>0.0004941153588026699</v>
      </c>
    </row>
    <row r="115" spans="1:9" ht="12.75">
      <c r="A115" s="24"/>
      <c r="B115" s="25"/>
      <c r="C115" s="25" t="s">
        <v>99</v>
      </c>
      <c r="D115" s="26" t="s">
        <v>103</v>
      </c>
      <c r="E115" s="14">
        <v>10</v>
      </c>
      <c r="F115" s="14">
        <v>10</v>
      </c>
      <c r="G115" s="14">
        <v>6</v>
      </c>
      <c r="H115" s="38">
        <f t="shared" si="3"/>
        <v>60</v>
      </c>
      <c r="I115" s="13">
        <f t="shared" si="4"/>
        <v>1.9251247745558568E-05</v>
      </c>
    </row>
    <row r="116" spans="1:9" ht="12.75">
      <c r="A116" s="24"/>
      <c r="B116" s="25"/>
      <c r="C116" s="25" t="s">
        <v>83</v>
      </c>
      <c r="D116" s="26" t="s">
        <v>13</v>
      </c>
      <c r="E116" s="14">
        <v>250</v>
      </c>
      <c r="F116" s="14">
        <v>250</v>
      </c>
      <c r="G116" s="14">
        <v>171</v>
      </c>
      <c r="H116" s="38">
        <f t="shared" si="3"/>
        <v>68.4</v>
      </c>
      <c r="I116" s="13">
        <f t="shared" si="4"/>
        <v>0.0005486605607484191</v>
      </c>
    </row>
    <row r="117" spans="1:9" ht="12.75">
      <c r="A117" s="24"/>
      <c r="B117" s="25">
        <v>80146</v>
      </c>
      <c r="C117" s="25"/>
      <c r="D117" s="26" t="s">
        <v>46</v>
      </c>
      <c r="E117" s="14">
        <f>E120+E118+E119</f>
        <v>487990</v>
      </c>
      <c r="F117" s="14">
        <f>F120+F118+F119</f>
        <v>487990</v>
      </c>
      <c r="G117" s="14">
        <f>G120+G118+G119</f>
        <v>337511</v>
      </c>
      <c r="H117" s="38">
        <f t="shared" si="3"/>
        <v>69.16350744892313</v>
      </c>
      <c r="I117" s="13">
        <f t="shared" si="4"/>
        <v>1.0829179796418695</v>
      </c>
    </row>
    <row r="118" spans="1:9" ht="48.75" customHeight="1">
      <c r="A118" s="24"/>
      <c r="B118" s="25"/>
      <c r="C118" s="25">
        <v>2007</v>
      </c>
      <c r="D118" s="26" t="s">
        <v>121</v>
      </c>
      <c r="E118" s="14">
        <v>401210</v>
      </c>
      <c r="F118" s="14">
        <v>401210</v>
      </c>
      <c r="G118" s="14">
        <v>263500</v>
      </c>
      <c r="H118" s="38">
        <f t="shared" si="3"/>
        <v>65.67632910445901</v>
      </c>
      <c r="I118" s="13">
        <f t="shared" si="4"/>
        <v>0.8454506301591138</v>
      </c>
    </row>
    <row r="119" spans="1:9" ht="48">
      <c r="A119" s="24"/>
      <c r="B119" s="25"/>
      <c r="C119" s="25">
        <v>2009</v>
      </c>
      <c r="D119" s="26" t="s">
        <v>121</v>
      </c>
      <c r="E119" s="14">
        <v>70802</v>
      </c>
      <c r="F119" s="14">
        <v>70802</v>
      </c>
      <c r="G119" s="14">
        <v>67763</v>
      </c>
      <c r="H119" s="38">
        <f t="shared" si="3"/>
        <v>95.70774836869015</v>
      </c>
      <c r="I119" s="13">
        <f t="shared" si="4"/>
        <v>0.21742038349704756</v>
      </c>
    </row>
    <row r="120" spans="1:9" ht="25.5" customHeight="1">
      <c r="A120" s="24"/>
      <c r="B120" s="25"/>
      <c r="C120" s="25">
        <v>2310</v>
      </c>
      <c r="D120" s="26" t="s">
        <v>47</v>
      </c>
      <c r="E120" s="14">
        <v>15978</v>
      </c>
      <c r="F120" s="14">
        <v>15978</v>
      </c>
      <c r="G120" s="14">
        <v>6248</v>
      </c>
      <c r="H120" s="38">
        <f t="shared" si="3"/>
        <v>39.10376768056077</v>
      </c>
      <c r="I120" s="13">
        <f t="shared" si="4"/>
        <v>0.02004696598570832</v>
      </c>
    </row>
    <row r="121" spans="1:9" ht="49.5" customHeight="1">
      <c r="A121" s="24"/>
      <c r="B121" s="25">
        <v>80150</v>
      </c>
      <c r="C121" s="25"/>
      <c r="D121" s="26" t="s">
        <v>143</v>
      </c>
      <c r="E121" s="14">
        <v>0</v>
      </c>
      <c r="F121" s="14">
        <f>F122+F123</f>
        <v>76500</v>
      </c>
      <c r="G121" s="14">
        <f>G122+G123</f>
        <v>122136</v>
      </c>
      <c r="H121" s="38">
        <f t="shared" si="3"/>
        <v>159.65490196078431</v>
      </c>
      <c r="I121" s="13">
        <f t="shared" si="4"/>
        <v>0.3918783991085902</v>
      </c>
    </row>
    <row r="122" spans="1:9" ht="12" customHeight="1">
      <c r="A122" s="24"/>
      <c r="B122" s="25"/>
      <c r="C122" s="25" t="s">
        <v>83</v>
      </c>
      <c r="D122" s="26" t="s">
        <v>13</v>
      </c>
      <c r="E122" s="14">
        <v>0</v>
      </c>
      <c r="F122" s="14">
        <v>0</v>
      </c>
      <c r="G122" s="14">
        <v>5</v>
      </c>
      <c r="H122" s="38">
        <v>0</v>
      </c>
      <c r="I122" s="13">
        <f t="shared" si="4"/>
        <v>1.6042706454632142E-05</v>
      </c>
    </row>
    <row r="123" spans="1:9" ht="25.5" customHeight="1">
      <c r="A123" s="24"/>
      <c r="B123" s="25"/>
      <c r="C123" s="25">
        <v>2310</v>
      </c>
      <c r="D123" s="26" t="s">
        <v>47</v>
      </c>
      <c r="E123" s="14">
        <v>0</v>
      </c>
      <c r="F123" s="14">
        <v>76500</v>
      </c>
      <c r="G123" s="14">
        <v>122131</v>
      </c>
      <c r="H123" s="38">
        <f t="shared" si="3"/>
        <v>159.6483660130719</v>
      </c>
      <c r="I123" s="13">
        <f t="shared" si="4"/>
        <v>0.3918623564021356</v>
      </c>
    </row>
    <row r="124" spans="1:9" ht="12.75">
      <c r="A124" s="24"/>
      <c r="B124" s="25">
        <v>80195</v>
      </c>
      <c r="C124" s="25"/>
      <c r="D124" s="26" t="s">
        <v>48</v>
      </c>
      <c r="E124" s="14">
        <f>E125</f>
        <v>55607</v>
      </c>
      <c r="F124" s="14">
        <f>F125</f>
        <v>55607</v>
      </c>
      <c r="G124" s="14">
        <f>G125</f>
        <v>53849</v>
      </c>
      <c r="H124" s="38">
        <f t="shared" si="3"/>
        <v>96.83852752351324</v>
      </c>
      <c r="I124" s="13">
        <f t="shared" si="4"/>
        <v>0.1727767399750972</v>
      </c>
    </row>
    <row r="125" spans="1:9" ht="29.25" customHeight="1">
      <c r="A125" s="24"/>
      <c r="B125" s="25"/>
      <c r="C125" s="25">
        <v>2310</v>
      </c>
      <c r="D125" s="26" t="s">
        <v>47</v>
      </c>
      <c r="E125" s="14">
        <v>55607</v>
      </c>
      <c r="F125" s="14">
        <v>55607</v>
      </c>
      <c r="G125" s="14">
        <v>53849</v>
      </c>
      <c r="H125" s="38">
        <f t="shared" si="3"/>
        <v>96.83852752351324</v>
      </c>
      <c r="I125" s="13">
        <f t="shared" si="4"/>
        <v>0.1727767399750972</v>
      </c>
    </row>
    <row r="126" spans="1:9" ht="12.75">
      <c r="A126" s="21">
        <v>851</v>
      </c>
      <c r="B126" s="22"/>
      <c r="C126" s="22"/>
      <c r="D126" s="23" t="s">
        <v>50</v>
      </c>
      <c r="E126" s="11">
        <f>E127+E129</f>
        <v>4571797</v>
      </c>
      <c r="F126" s="11">
        <f>F127+F129</f>
        <v>4571797</v>
      </c>
      <c r="G126" s="11">
        <f>G127+G129</f>
        <v>1524894</v>
      </c>
      <c r="H126" s="39">
        <f t="shared" si="3"/>
        <v>33.35436809639623</v>
      </c>
      <c r="I126" s="13">
        <f t="shared" si="4"/>
        <v>4.892685363285965</v>
      </c>
    </row>
    <row r="127" spans="1:9" ht="26.25" customHeight="1">
      <c r="A127" s="24"/>
      <c r="B127" s="25">
        <v>85156</v>
      </c>
      <c r="C127" s="25"/>
      <c r="D127" s="26" t="s">
        <v>51</v>
      </c>
      <c r="E127" s="14">
        <f>E128</f>
        <v>4565797</v>
      </c>
      <c r="F127" s="14">
        <f>F128</f>
        <v>4565797</v>
      </c>
      <c r="G127" s="14">
        <f>G128</f>
        <v>1524294</v>
      </c>
      <c r="H127" s="38">
        <f aca="true" t="shared" si="5" ref="H127:H181">G127/F127*100</f>
        <v>33.38505851223784</v>
      </c>
      <c r="I127" s="13">
        <f t="shared" si="4"/>
        <v>4.890760238511409</v>
      </c>
    </row>
    <row r="128" spans="1:9" ht="34.5" customHeight="1">
      <c r="A128" s="24"/>
      <c r="B128" s="25"/>
      <c r="C128" s="25">
        <v>2110</v>
      </c>
      <c r="D128" s="26" t="s">
        <v>6</v>
      </c>
      <c r="E128" s="14">
        <v>4565797</v>
      </c>
      <c r="F128" s="14">
        <v>4565797</v>
      </c>
      <c r="G128" s="14">
        <v>1524294</v>
      </c>
      <c r="H128" s="38">
        <f t="shared" si="5"/>
        <v>33.38505851223784</v>
      </c>
      <c r="I128" s="13">
        <f aca="true" t="shared" si="6" ref="I128:I182">SUM((G128/31166811)*100)</f>
        <v>4.890760238511409</v>
      </c>
    </row>
    <row r="129" spans="1:9" ht="12.75" customHeight="1">
      <c r="A129" s="24"/>
      <c r="B129" s="25">
        <v>85195</v>
      </c>
      <c r="C129" s="25"/>
      <c r="D129" s="26" t="s">
        <v>48</v>
      </c>
      <c r="E129" s="14">
        <f>E130</f>
        <v>6000</v>
      </c>
      <c r="F129" s="14">
        <f>F130</f>
        <v>6000</v>
      </c>
      <c r="G129" s="14">
        <f>G130</f>
        <v>600</v>
      </c>
      <c r="H129" s="38">
        <f t="shared" si="5"/>
        <v>10</v>
      </c>
      <c r="I129" s="13">
        <f t="shared" si="6"/>
        <v>0.0019251247745558568</v>
      </c>
    </row>
    <row r="130" spans="1:9" ht="34.5" customHeight="1">
      <c r="A130" s="24"/>
      <c r="B130" s="25"/>
      <c r="C130" s="25">
        <v>2110</v>
      </c>
      <c r="D130" s="26" t="s">
        <v>6</v>
      </c>
      <c r="E130" s="14">
        <v>6000</v>
      </c>
      <c r="F130" s="14">
        <v>6000</v>
      </c>
      <c r="G130" s="14">
        <v>600</v>
      </c>
      <c r="H130" s="38">
        <f t="shared" si="5"/>
        <v>10</v>
      </c>
      <c r="I130" s="13">
        <f t="shared" si="6"/>
        <v>0.0019251247745558568</v>
      </c>
    </row>
    <row r="131" spans="1:9" ht="12.75">
      <c r="A131" s="21">
        <v>852</v>
      </c>
      <c r="B131" s="22"/>
      <c r="C131" s="22"/>
      <c r="D131" s="23" t="s">
        <v>52</v>
      </c>
      <c r="E131" s="11">
        <f>E132+E138+E145+E148</f>
        <v>11916043</v>
      </c>
      <c r="F131" s="11">
        <f>F132+F138+F145+F148</f>
        <v>12137678</v>
      </c>
      <c r="G131" s="11">
        <f>G132+G138+G145+G148</f>
        <v>6115598</v>
      </c>
      <c r="H131" s="38">
        <f t="shared" si="5"/>
        <v>50.38523842863519</v>
      </c>
      <c r="I131" s="13">
        <f t="shared" si="6"/>
        <v>19.622148701707083</v>
      </c>
    </row>
    <row r="132" spans="1:9" ht="12.75">
      <c r="A132" s="30"/>
      <c r="B132" s="25">
        <v>85201</v>
      </c>
      <c r="C132" s="25"/>
      <c r="D132" s="26" t="s">
        <v>53</v>
      </c>
      <c r="E132" s="14">
        <f>E133+E134+E135+E136+E137</f>
        <v>256300</v>
      </c>
      <c r="F132" s="14">
        <f>F133+F134+F135+F136+F137</f>
        <v>275127</v>
      </c>
      <c r="G132" s="14">
        <f>G133+G134+G135+G136+G137</f>
        <v>185639</v>
      </c>
      <c r="H132" s="38">
        <f t="shared" si="5"/>
        <v>67.47393022131597</v>
      </c>
      <c r="I132" s="13">
        <f t="shared" si="6"/>
        <v>0.5956303967062913</v>
      </c>
    </row>
    <row r="133" spans="1:9" ht="12.75">
      <c r="A133" s="24"/>
      <c r="B133" s="25"/>
      <c r="C133" s="25" t="s">
        <v>82</v>
      </c>
      <c r="D133" s="26" t="s">
        <v>12</v>
      </c>
      <c r="E133" s="14">
        <v>500</v>
      </c>
      <c r="F133" s="14">
        <v>250</v>
      </c>
      <c r="G133" s="14">
        <v>119</v>
      </c>
      <c r="H133" s="38">
        <f t="shared" si="5"/>
        <v>47.599999999999994</v>
      </c>
      <c r="I133" s="13">
        <f t="shared" si="6"/>
        <v>0.000381816413620245</v>
      </c>
    </row>
    <row r="134" spans="1:9" ht="15" customHeight="1">
      <c r="A134" s="24"/>
      <c r="B134" s="25"/>
      <c r="C134" s="25" t="s">
        <v>99</v>
      </c>
      <c r="D134" s="26" t="s">
        <v>103</v>
      </c>
      <c r="E134" s="14">
        <v>0</v>
      </c>
      <c r="F134" s="14">
        <v>9657</v>
      </c>
      <c r="G134" s="14">
        <v>9657</v>
      </c>
      <c r="H134" s="38">
        <f t="shared" si="5"/>
        <v>100</v>
      </c>
      <c r="I134" s="13">
        <f t="shared" si="6"/>
        <v>0.030984883246476514</v>
      </c>
    </row>
    <row r="135" spans="1:9" ht="14.25" customHeight="1">
      <c r="A135" s="24"/>
      <c r="B135" s="25"/>
      <c r="C135" s="25" t="s">
        <v>83</v>
      </c>
      <c r="D135" s="26" t="s">
        <v>13</v>
      </c>
      <c r="E135" s="14">
        <v>100</v>
      </c>
      <c r="F135" s="14">
        <v>520</v>
      </c>
      <c r="G135" s="14">
        <v>477</v>
      </c>
      <c r="H135" s="38">
        <f t="shared" si="5"/>
        <v>91.73076923076923</v>
      </c>
      <c r="I135" s="13">
        <f t="shared" si="6"/>
        <v>0.001530474195771906</v>
      </c>
    </row>
    <row r="136" spans="1:9" ht="36">
      <c r="A136" s="24"/>
      <c r="B136" s="25"/>
      <c r="C136" s="25">
        <v>2320</v>
      </c>
      <c r="D136" s="26" t="s">
        <v>60</v>
      </c>
      <c r="E136" s="14">
        <v>7700</v>
      </c>
      <c r="F136" s="14">
        <v>7700</v>
      </c>
      <c r="G136" s="14">
        <v>8347</v>
      </c>
      <c r="H136" s="38">
        <f t="shared" si="5"/>
        <v>108.40259740259741</v>
      </c>
      <c r="I136" s="13">
        <f t="shared" si="6"/>
        <v>0.026781694155362894</v>
      </c>
    </row>
    <row r="137" spans="1:9" ht="24.75" customHeight="1">
      <c r="A137" s="24"/>
      <c r="B137" s="25"/>
      <c r="C137" s="25">
        <v>2900</v>
      </c>
      <c r="D137" s="26" t="s">
        <v>117</v>
      </c>
      <c r="E137" s="14">
        <v>248000</v>
      </c>
      <c r="F137" s="14">
        <v>257000</v>
      </c>
      <c r="G137" s="14">
        <v>167039</v>
      </c>
      <c r="H137" s="38">
        <f t="shared" si="5"/>
        <v>64.99571984435798</v>
      </c>
      <c r="I137" s="13">
        <f t="shared" si="6"/>
        <v>0.5359515286950597</v>
      </c>
    </row>
    <row r="138" spans="1:9" ht="12.75">
      <c r="A138" s="24"/>
      <c r="B138" s="25">
        <v>85202</v>
      </c>
      <c r="C138" s="25"/>
      <c r="D138" s="26" t="s">
        <v>54</v>
      </c>
      <c r="E138" s="14">
        <f>E139+E140+E141+E142+E143+E144</f>
        <v>11321743</v>
      </c>
      <c r="F138" s="14">
        <f>F139+F140+F141+F142+F143+F144</f>
        <v>11524551</v>
      </c>
      <c r="G138" s="14">
        <f>G139+G140+G141+G142+G143+G144</f>
        <v>5725607</v>
      </c>
      <c r="H138" s="38">
        <f t="shared" si="5"/>
        <v>49.68182274519849</v>
      </c>
      <c r="I138" s="13">
        <f t="shared" si="6"/>
        <v>18.370846475117393</v>
      </c>
    </row>
    <row r="139" spans="1:9" ht="47.25" customHeight="1">
      <c r="A139" s="24"/>
      <c r="B139" s="25"/>
      <c r="C139" s="25" t="s">
        <v>80</v>
      </c>
      <c r="D139" s="26" t="s">
        <v>16</v>
      </c>
      <c r="E139" s="14">
        <v>65400</v>
      </c>
      <c r="F139" s="14">
        <v>65400</v>
      </c>
      <c r="G139" s="14">
        <v>33418</v>
      </c>
      <c r="H139" s="38">
        <f t="shared" si="5"/>
        <v>51.09785932721712</v>
      </c>
      <c r="I139" s="13">
        <f t="shared" si="6"/>
        <v>0.10722303286017937</v>
      </c>
    </row>
    <row r="140" spans="1:9" ht="12.75">
      <c r="A140" s="24"/>
      <c r="B140" s="25"/>
      <c r="C140" s="25" t="s">
        <v>81</v>
      </c>
      <c r="D140" s="26" t="s">
        <v>45</v>
      </c>
      <c r="E140" s="14">
        <v>5738690</v>
      </c>
      <c r="F140" s="14">
        <v>5896570</v>
      </c>
      <c r="G140" s="14">
        <v>2935349</v>
      </c>
      <c r="H140" s="38">
        <f t="shared" si="5"/>
        <v>49.78061822381486</v>
      </c>
      <c r="I140" s="13">
        <f t="shared" si="6"/>
        <v>9.418188469779599</v>
      </c>
    </row>
    <row r="141" spans="1:9" ht="12.75">
      <c r="A141" s="24"/>
      <c r="B141" s="25"/>
      <c r="C141" s="25" t="s">
        <v>82</v>
      </c>
      <c r="D141" s="26" t="s">
        <v>12</v>
      </c>
      <c r="E141" s="14">
        <v>2060</v>
      </c>
      <c r="F141" s="14">
        <v>2060</v>
      </c>
      <c r="G141" s="14">
        <v>859</v>
      </c>
      <c r="H141" s="38">
        <f t="shared" si="5"/>
        <v>41.699029126213595</v>
      </c>
      <c r="I141" s="13">
        <f t="shared" si="6"/>
        <v>0.0027561369689058017</v>
      </c>
    </row>
    <row r="142" spans="1:9" ht="16.5" customHeight="1">
      <c r="A142" s="24"/>
      <c r="B142" s="25"/>
      <c r="C142" s="25" t="s">
        <v>99</v>
      </c>
      <c r="D142" s="26" t="s">
        <v>103</v>
      </c>
      <c r="E142" s="14">
        <v>0</v>
      </c>
      <c r="F142" s="14">
        <v>1845</v>
      </c>
      <c r="G142" s="14">
        <v>1995</v>
      </c>
      <c r="H142" s="38">
        <f t="shared" si="5"/>
        <v>108.130081300813</v>
      </c>
      <c r="I142" s="13">
        <f t="shared" si="6"/>
        <v>0.006401039875398224</v>
      </c>
    </row>
    <row r="143" spans="1:9" ht="12.75">
      <c r="A143" s="24"/>
      <c r="B143" s="25"/>
      <c r="C143" s="25" t="s">
        <v>83</v>
      </c>
      <c r="D143" s="26" t="s">
        <v>13</v>
      </c>
      <c r="E143" s="14">
        <v>15300</v>
      </c>
      <c r="F143" s="14">
        <v>24300</v>
      </c>
      <c r="G143" s="14">
        <v>13531</v>
      </c>
      <c r="H143" s="38">
        <f t="shared" si="5"/>
        <v>55.68312757201645</v>
      </c>
      <c r="I143" s="13">
        <f t="shared" si="6"/>
        <v>0.043414772207525494</v>
      </c>
    </row>
    <row r="144" spans="1:9" ht="30" customHeight="1">
      <c r="A144" s="24"/>
      <c r="B144" s="25"/>
      <c r="C144" s="25">
        <v>2130</v>
      </c>
      <c r="D144" s="26" t="s">
        <v>49</v>
      </c>
      <c r="E144" s="14">
        <v>5500293</v>
      </c>
      <c r="F144" s="14">
        <v>5534376</v>
      </c>
      <c r="G144" s="14">
        <v>2740455</v>
      </c>
      <c r="H144" s="38">
        <f t="shared" si="5"/>
        <v>49.516964514156605</v>
      </c>
      <c r="I144" s="13">
        <f t="shared" si="6"/>
        <v>8.792863023425785</v>
      </c>
    </row>
    <row r="145" spans="1:9" ht="12.75">
      <c r="A145" s="24"/>
      <c r="B145" s="25">
        <v>85218</v>
      </c>
      <c r="C145" s="25"/>
      <c r="D145" s="26" t="s">
        <v>55</v>
      </c>
      <c r="E145" s="14">
        <f>E146+E147</f>
        <v>300</v>
      </c>
      <c r="F145" s="14">
        <f>F146+F147</f>
        <v>300</v>
      </c>
      <c r="G145" s="14">
        <f>G146+G147</f>
        <v>573</v>
      </c>
      <c r="H145" s="38">
        <f t="shared" si="5"/>
        <v>191</v>
      </c>
      <c r="I145" s="13">
        <f t="shared" si="6"/>
        <v>0.0018384941597008435</v>
      </c>
    </row>
    <row r="146" spans="1:9" ht="12.75">
      <c r="A146" s="24"/>
      <c r="B146" s="25"/>
      <c r="C146" s="25" t="s">
        <v>82</v>
      </c>
      <c r="D146" s="26" t="s">
        <v>12</v>
      </c>
      <c r="E146" s="14">
        <v>200</v>
      </c>
      <c r="F146" s="14">
        <v>200</v>
      </c>
      <c r="G146" s="14">
        <v>63</v>
      </c>
      <c r="H146" s="38">
        <f t="shared" si="5"/>
        <v>31.5</v>
      </c>
      <c r="I146" s="13">
        <f t="shared" si="6"/>
        <v>0.00020213810132836495</v>
      </c>
    </row>
    <row r="147" spans="1:9" ht="12.75">
      <c r="A147" s="24"/>
      <c r="B147" s="25"/>
      <c r="C147" s="25" t="s">
        <v>83</v>
      </c>
      <c r="D147" s="26" t="s">
        <v>56</v>
      </c>
      <c r="E147" s="14">
        <v>100</v>
      </c>
      <c r="F147" s="14">
        <v>100</v>
      </c>
      <c r="G147" s="14">
        <v>510</v>
      </c>
      <c r="H147" s="38">
        <f t="shared" si="5"/>
        <v>509.99999999999994</v>
      </c>
      <c r="I147" s="13">
        <f t="shared" si="6"/>
        <v>0.0016363560583724783</v>
      </c>
    </row>
    <row r="148" spans="1:9" ht="12.75">
      <c r="A148" s="24"/>
      <c r="B148" s="25">
        <v>85204</v>
      </c>
      <c r="C148" s="31"/>
      <c r="D148" s="26" t="s">
        <v>89</v>
      </c>
      <c r="E148" s="15">
        <f>E149+E150</f>
        <v>337700</v>
      </c>
      <c r="F148" s="15">
        <f>F149+F150</f>
        <v>337700</v>
      </c>
      <c r="G148" s="15">
        <f>G149+G150</f>
        <v>203779</v>
      </c>
      <c r="H148" s="38">
        <f t="shared" si="5"/>
        <v>60.34320402724311</v>
      </c>
      <c r="I148" s="13">
        <f t="shared" si="6"/>
        <v>0.6538333357236966</v>
      </c>
    </row>
    <row r="149" spans="1:9" ht="36">
      <c r="A149" s="24"/>
      <c r="B149" s="25"/>
      <c r="C149" s="25">
        <v>2320</v>
      </c>
      <c r="D149" s="26" t="s">
        <v>60</v>
      </c>
      <c r="E149" s="15">
        <v>247700</v>
      </c>
      <c r="F149" s="15">
        <v>247700</v>
      </c>
      <c r="G149" s="15">
        <v>132053</v>
      </c>
      <c r="H149" s="38">
        <f t="shared" si="5"/>
        <v>53.311667339523616</v>
      </c>
      <c r="I149" s="13">
        <f t="shared" si="6"/>
        <v>0.4236975030907076</v>
      </c>
    </row>
    <row r="150" spans="1:9" ht="36.75" customHeight="1">
      <c r="A150" s="24"/>
      <c r="B150" s="25"/>
      <c r="C150" s="25">
        <v>2900</v>
      </c>
      <c r="D150" s="26" t="s">
        <v>118</v>
      </c>
      <c r="E150" s="15">
        <v>90000</v>
      </c>
      <c r="F150" s="15">
        <v>90000</v>
      </c>
      <c r="G150" s="15">
        <v>71726</v>
      </c>
      <c r="H150" s="38">
        <f t="shared" si="5"/>
        <v>79.69555555555556</v>
      </c>
      <c r="I150" s="13">
        <f t="shared" si="6"/>
        <v>0.23013583263298895</v>
      </c>
    </row>
    <row r="151" spans="1:9" ht="15" customHeight="1">
      <c r="A151" s="21">
        <v>853</v>
      </c>
      <c r="B151" s="22"/>
      <c r="C151" s="22"/>
      <c r="D151" s="23" t="s">
        <v>57</v>
      </c>
      <c r="E151" s="42">
        <f>E154+E152</f>
        <v>2317100</v>
      </c>
      <c r="F151" s="42">
        <f>F154+F152</f>
        <v>2330836</v>
      </c>
      <c r="G151" s="42">
        <f>G154+G152</f>
        <v>1269810</v>
      </c>
      <c r="H151" s="39">
        <f t="shared" si="5"/>
        <v>54.478736384713464</v>
      </c>
      <c r="I151" s="13">
        <f t="shared" si="6"/>
        <v>4.074237816631287</v>
      </c>
    </row>
    <row r="152" spans="1:9" ht="12.75" customHeight="1">
      <c r="A152" s="24"/>
      <c r="B152" s="25">
        <v>85324</v>
      </c>
      <c r="C152" s="25"/>
      <c r="D152" s="26" t="s">
        <v>58</v>
      </c>
      <c r="E152" s="15">
        <v>0</v>
      </c>
      <c r="F152" s="15">
        <f>F153</f>
        <v>13736</v>
      </c>
      <c r="G152" s="15">
        <f>G153</f>
        <v>14924</v>
      </c>
      <c r="H152" s="38">
        <f t="shared" si="5"/>
        <v>108.6488060570763</v>
      </c>
      <c r="I152" s="13">
        <f t="shared" si="6"/>
        <v>0.047884270225786014</v>
      </c>
    </row>
    <row r="153" spans="1:9" ht="12.75">
      <c r="A153" s="24"/>
      <c r="B153" s="25"/>
      <c r="C153" s="25" t="s">
        <v>83</v>
      </c>
      <c r="D153" s="26" t="s">
        <v>56</v>
      </c>
      <c r="E153" s="15">
        <v>0</v>
      </c>
      <c r="F153" s="15">
        <v>13736</v>
      </c>
      <c r="G153" s="15">
        <v>14924</v>
      </c>
      <c r="H153" s="38">
        <f t="shared" si="5"/>
        <v>108.6488060570763</v>
      </c>
      <c r="I153" s="13">
        <f t="shared" si="6"/>
        <v>0.047884270225786014</v>
      </c>
    </row>
    <row r="154" spans="1:9" ht="12.75">
      <c r="A154" s="24"/>
      <c r="B154" s="25">
        <v>85333</v>
      </c>
      <c r="C154" s="25"/>
      <c r="D154" s="26" t="s">
        <v>59</v>
      </c>
      <c r="E154" s="14">
        <f>E155+E156+E157+E159</f>
        <v>2317100</v>
      </c>
      <c r="F154" s="14">
        <f>F155+F156+F157+F159+F158</f>
        <v>2317100</v>
      </c>
      <c r="G154" s="14">
        <f>G155+G156+G157+G159+G158</f>
        <v>1254886</v>
      </c>
      <c r="H154" s="38">
        <f t="shared" si="5"/>
        <v>54.157610806611714</v>
      </c>
      <c r="I154" s="13">
        <f t="shared" si="6"/>
        <v>4.026353546405502</v>
      </c>
    </row>
    <row r="155" spans="1:9" ht="12.75">
      <c r="A155" s="24"/>
      <c r="B155" s="25"/>
      <c r="C155" s="25" t="s">
        <v>82</v>
      </c>
      <c r="D155" s="26" t="s">
        <v>12</v>
      </c>
      <c r="E155" s="14">
        <v>1500</v>
      </c>
      <c r="F155" s="14">
        <v>1500</v>
      </c>
      <c r="G155" s="14">
        <v>181</v>
      </c>
      <c r="H155" s="38">
        <f t="shared" si="5"/>
        <v>12.066666666666666</v>
      </c>
      <c r="I155" s="13">
        <f t="shared" si="6"/>
        <v>0.0005807459736576835</v>
      </c>
    </row>
    <row r="156" spans="1:9" ht="12.75">
      <c r="A156" s="24"/>
      <c r="B156" s="25"/>
      <c r="C156" s="25" t="s">
        <v>83</v>
      </c>
      <c r="D156" s="26" t="s">
        <v>13</v>
      </c>
      <c r="E156" s="14">
        <v>700</v>
      </c>
      <c r="F156" s="14">
        <v>700</v>
      </c>
      <c r="G156" s="14">
        <v>455</v>
      </c>
      <c r="H156" s="38">
        <f t="shared" si="5"/>
        <v>65</v>
      </c>
      <c r="I156" s="13">
        <f t="shared" si="6"/>
        <v>0.0014598862873715249</v>
      </c>
    </row>
    <row r="157" spans="1:9" ht="36" customHeight="1">
      <c r="A157" s="24"/>
      <c r="B157" s="25"/>
      <c r="C157" s="25">
        <v>2320</v>
      </c>
      <c r="D157" s="26" t="s">
        <v>60</v>
      </c>
      <c r="E157" s="14">
        <v>1730000</v>
      </c>
      <c r="F157" s="14">
        <v>1730000</v>
      </c>
      <c r="G157" s="14">
        <v>960250</v>
      </c>
      <c r="H157" s="38">
        <f t="shared" si="5"/>
        <v>55.50578034682081</v>
      </c>
      <c r="I157" s="13">
        <f t="shared" si="6"/>
        <v>3.0810017746121026</v>
      </c>
    </row>
    <row r="158" spans="1:9" ht="36" customHeight="1">
      <c r="A158" s="24"/>
      <c r="B158" s="25"/>
      <c r="C158" s="25">
        <v>2690</v>
      </c>
      <c r="D158" s="50" t="s">
        <v>137</v>
      </c>
      <c r="E158" s="14">
        <v>0</v>
      </c>
      <c r="F158" s="14">
        <v>584900</v>
      </c>
      <c r="G158" s="14">
        <v>294000</v>
      </c>
      <c r="H158" s="38">
        <f t="shared" si="5"/>
        <v>50.26500256454095</v>
      </c>
      <c r="I158" s="13">
        <f t="shared" si="6"/>
        <v>0.9433111395323699</v>
      </c>
    </row>
    <row r="159" spans="1:9" ht="27" customHeight="1">
      <c r="A159" s="24"/>
      <c r="B159" s="25"/>
      <c r="C159" s="25">
        <v>2440</v>
      </c>
      <c r="D159" s="26" t="s">
        <v>122</v>
      </c>
      <c r="E159" s="15">
        <v>584900</v>
      </c>
      <c r="F159" s="15">
        <v>0</v>
      </c>
      <c r="G159" s="15">
        <v>0</v>
      </c>
      <c r="H159" s="38">
        <v>0</v>
      </c>
      <c r="I159" s="13">
        <f t="shared" si="6"/>
        <v>0</v>
      </c>
    </row>
    <row r="160" spans="1:9" ht="12.75">
      <c r="A160" s="21">
        <v>854</v>
      </c>
      <c r="B160" s="22"/>
      <c r="C160" s="22"/>
      <c r="D160" s="23" t="s">
        <v>61</v>
      </c>
      <c r="E160" s="11">
        <f>E161+E166+E169+E175+E182+E186+E184</f>
        <v>2287989</v>
      </c>
      <c r="F160" s="11">
        <f>F161+F166+F169+F175+F182+F186+F184</f>
        <v>2309041</v>
      </c>
      <c r="G160" s="11">
        <f>G161+G166+G169+G175+G182+G186+G184</f>
        <v>1382959</v>
      </c>
      <c r="H160" s="39">
        <f t="shared" si="5"/>
        <v>59.893219739277036</v>
      </c>
      <c r="I160" s="13">
        <f t="shared" si="6"/>
        <v>4.437281055158322</v>
      </c>
    </row>
    <row r="161" spans="1:9" ht="12.75">
      <c r="A161" s="24"/>
      <c r="B161" s="25">
        <v>85401</v>
      </c>
      <c r="C161" s="25"/>
      <c r="D161" s="26" t="s">
        <v>62</v>
      </c>
      <c r="E161" s="14">
        <f>E162+E163+E164+E165</f>
        <v>606556</v>
      </c>
      <c r="F161" s="14">
        <f>F162+F163+F164+F165</f>
        <v>549642</v>
      </c>
      <c r="G161" s="14">
        <f>G162+G163+G164+G165</f>
        <v>254807</v>
      </c>
      <c r="H161" s="38">
        <f t="shared" si="5"/>
        <v>46.35872076733583</v>
      </c>
      <c r="I161" s="13">
        <f t="shared" si="6"/>
        <v>0.8175587807170904</v>
      </c>
    </row>
    <row r="162" spans="1:9" ht="12.75">
      <c r="A162" s="24"/>
      <c r="B162" s="25"/>
      <c r="C162" s="25" t="s">
        <v>81</v>
      </c>
      <c r="D162" s="26" t="s">
        <v>45</v>
      </c>
      <c r="E162" s="14">
        <v>216290</v>
      </c>
      <c r="F162" s="14">
        <v>216290</v>
      </c>
      <c r="G162" s="14">
        <v>88585</v>
      </c>
      <c r="H162" s="38">
        <f t="shared" si="5"/>
        <v>40.95658606500532</v>
      </c>
      <c r="I162" s="13">
        <f t="shared" si="6"/>
        <v>0.28422863025671763</v>
      </c>
    </row>
    <row r="163" spans="1:9" ht="12.75">
      <c r="A163" s="24"/>
      <c r="B163" s="25"/>
      <c r="C163" s="25" t="s">
        <v>83</v>
      </c>
      <c r="D163" s="26" t="s">
        <v>13</v>
      </c>
      <c r="E163" s="14">
        <v>36</v>
      </c>
      <c r="F163" s="14">
        <v>36</v>
      </c>
      <c r="G163" s="14">
        <v>22</v>
      </c>
      <c r="H163" s="38">
        <f t="shared" si="5"/>
        <v>61.111111111111114</v>
      </c>
      <c r="I163" s="13">
        <f t="shared" si="6"/>
        <v>7.058790840038143E-05</v>
      </c>
    </row>
    <row r="164" spans="1:9" ht="27.75" customHeight="1">
      <c r="A164" s="24"/>
      <c r="B164" s="25"/>
      <c r="C164" s="25">
        <v>2310</v>
      </c>
      <c r="D164" s="26" t="s">
        <v>63</v>
      </c>
      <c r="E164" s="14">
        <v>360280</v>
      </c>
      <c r="F164" s="14">
        <v>333316</v>
      </c>
      <c r="G164" s="14">
        <v>166200</v>
      </c>
      <c r="H164" s="38">
        <f t="shared" si="5"/>
        <v>49.86259285482845</v>
      </c>
      <c r="I164" s="13">
        <f t="shared" si="6"/>
        <v>0.5332595625519724</v>
      </c>
    </row>
    <row r="165" spans="1:9" ht="37.5" customHeight="1">
      <c r="A165" s="24"/>
      <c r="B165" s="25"/>
      <c r="C165" s="25">
        <v>6610</v>
      </c>
      <c r="D165" s="26" t="s">
        <v>95</v>
      </c>
      <c r="E165" s="14">
        <v>29950</v>
      </c>
      <c r="F165" s="14">
        <v>0</v>
      </c>
      <c r="G165" s="14">
        <v>0</v>
      </c>
      <c r="H165" s="38">
        <v>0</v>
      </c>
      <c r="I165" s="13">
        <f t="shared" si="6"/>
        <v>0</v>
      </c>
    </row>
    <row r="166" spans="1:9" ht="24.75" customHeight="1">
      <c r="A166" s="24"/>
      <c r="B166" s="25">
        <v>85406</v>
      </c>
      <c r="C166" s="25"/>
      <c r="D166" s="26" t="s">
        <v>64</v>
      </c>
      <c r="E166" s="14">
        <f>E167+E168</f>
        <v>495</v>
      </c>
      <c r="F166" s="14">
        <f>F167+F168</f>
        <v>495</v>
      </c>
      <c r="G166" s="14">
        <f>G167+G168</f>
        <v>423</v>
      </c>
      <c r="H166" s="38">
        <f t="shared" si="5"/>
        <v>85.45454545454545</v>
      </c>
      <c r="I166" s="13">
        <f t="shared" si="6"/>
        <v>0.0013572129660618791</v>
      </c>
    </row>
    <row r="167" spans="1:9" ht="12.75">
      <c r="A167" s="24"/>
      <c r="B167" s="25"/>
      <c r="C167" s="25" t="s">
        <v>82</v>
      </c>
      <c r="D167" s="26" t="s">
        <v>12</v>
      </c>
      <c r="E167" s="14">
        <v>320</v>
      </c>
      <c r="F167" s="14">
        <v>320</v>
      </c>
      <c r="G167" s="14">
        <v>339</v>
      </c>
      <c r="H167" s="38">
        <f t="shared" si="5"/>
        <v>105.9375</v>
      </c>
      <c r="I167" s="13">
        <f t="shared" si="6"/>
        <v>0.0010876954976240592</v>
      </c>
    </row>
    <row r="168" spans="1:9" ht="12.75">
      <c r="A168" s="24"/>
      <c r="B168" s="25"/>
      <c r="C168" s="25" t="s">
        <v>83</v>
      </c>
      <c r="D168" s="26" t="s">
        <v>13</v>
      </c>
      <c r="E168" s="14">
        <v>175</v>
      </c>
      <c r="F168" s="14">
        <v>175</v>
      </c>
      <c r="G168" s="14">
        <v>84</v>
      </c>
      <c r="H168" s="38">
        <f t="shared" si="5"/>
        <v>48</v>
      </c>
      <c r="I168" s="13">
        <f t="shared" si="6"/>
        <v>0.00026951746843781993</v>
      </c>
    </row>
    <row r="169" spans="1:9" ht="12.75">
      <c r="A169" s="24"/>
      <c r="B169" s="25">
        <v>85410</v>
      </c>
      <c r="C169" s="25"/>
      <c r="D169" s="26" t="s">
        <v>65</v>
      </c>
      <c r="E169" s="14">
        <f>E170+E172+E174+E173+E171</f>
        <v>398972</v>
      </c>
      <c r="F169" s="14">
        <f>F170+F172+F174+F173+F171</f>
        <v>409767</v>
      </c>
      <c r="G169" s="14">
        <f>G170+G172+G174+G173+G171</f>
        <v>241596</v>
      </c>
      <c r="H169" s="38">
        <f t="shared" si="5"/>
        <v>58.95935983131877</v>
      </c>
      <c r="I169" s="13">
        <f t="shared" si="6"/>
        <v>0.7751707417226613</v>
      </c>
    </row>
    <row r="170" spans="1:9" ht="12.75">
      <c r="A170" s="24"/>
      <c r="B170" s="25"/>
      <c r="C170" s="25" t="s">
        <v>81</v>
      </c>
      <c r="D170" s="26" t="s">
        <v>45</v>
      </c>
      <c r="E170" s="14">
        <v>95430</v>
      </c>
      <c r="F170" s="14">
        <v>95430</v>
      </c>
      <c r="G170" s="14">
        <v>55099</v>
      </c>
      <c r="H170" s="38">
        <f t="shared" si="5"/>
        <v>57.737608718432355</v>
      </c>
      <c r="I170" s="13">
        <f t="shared" si="6"/>
        <v>0.17678741658875527</v>
      </c>
    </row>
    <row r="171" spans="1:9" ht="12.75">
      <c r="A171" s="24"/>
      <c r="B171" s="25"/>
      <c r="C171" s="25" t="s">
        <v>82</v>
      </c>
      <c r="D171" s="26" t="s">
        <v>12</v>
      </c>
      <c r="E171" s="14">
        <v>150</v>
      </c>
      <c r="F171" s="14">
        <v>150</v>
      </c>
      <c r="G171" s="14">
        <v>33</v>
      </c>
      <c r="H171" s="38">
        <f t="shared" si="5"/>
        <v>22</v>
      </c>
      <c r="I171" s="13">
        <f t="shared" si="6"/>
        <v>0.00010588186260057212</v>
      </c>
    </row>
    <row r="172" spans="1:9" ht="12.75">
      <c r="A172" s="24"/>
      <c r="B172" s="25"/>
      <c r="C172" s="25" t="s">
        <v>83</v>
      </c>
      <c r="D172" s="26" t="s">
        <v>13</v>
      </c>
      <c r="E172" s="14">
        <v>90</v>
      </c>
      <c r="F172" s="14">
        <v>765</v>
      </c>
      <c r="G172" s="14">
        <v>717</v>
      </c>
      <c r="H172" s="38">
        <f t="shared" si="5"/>
        <v>93.72549019607843</v>
      </c>
      <c r="I172" s="13">
        <f t="shared" si="6"/>
        <v>0.002300524105594249</v>
      </c>
    </row>
    <row r="173" spans="1:9" ht="24.75" customHeight="1">
      <c r="A173" s="24"/>
      <c r="B173" s="25"/>
      <c r="C173" s="25">
        <v>2310</v>
      </c>
      <c r="D173" s="26" t="s">
        <v>63</v>
      </c>
      <c r="E173" s="14">
        <v>303302</v>
      </c>
      <c r="F173" s="14">
        <v>303422</v>
      </c>
      <c r="G173" s="14">
        <v>182600</v>
      </c>
      <c r="H173" s="38">
        <f t="shared" si="5"/>
        <v>60.1802110591849</v>
      </c>
      <c r="I173" s="13">
        <f t="shared" si="6"/>
        <v>0.5858796397231658</v>
      </c>
    </row>
    <row r="174" spans="1:9" ht="24">
      <c r="A174" s="24"/>
      <c r="B174" s="25"/>
      <c r="C174" s="25">
        <v>2440</v>
      </c>
      <c r="D174" s="26" t="s">
        <v>122</v>
      </c>
      <c r="E174" s="14">
        <v>0</v>
      </c>
      <c r="F174" s="14">
        <v>10000</v>
      </c>
      <c r="G174" s="14">
        <v>3147</v>
      </c>
      <c r="H174" s="38">
        <f t="shared" si="5"/>
        <v>31.47</v>
      </c>
      <c r="I174" s="13">
        <f t="shared" si="6"/>
        <v>0.01009727944254547</v>
      </c>
    </row>
    <row r="175" spans="1:9" ht="12.75">
      <c r="A175" s="24"/>
      <c r="B175" s="25">
        <v>85411</v>
      </c>
      <c r="C175" s="25"/>
      <c r="D175" s="26" t="s">
        <v>66</v>
      </c>
      <c r="E175" s="14">
        <f>E177+E179+E180+E176</f>
        <v>1010371</v>
      </c>
      <c r="F175" s="14">
        <f>F177+F179+F180+F176+F181+F178</f>
        <v>1077542</v>
      </c>
      <c r="G175" s="14">
        <f>G177+G179+G180+G176+G181+G178</f>
        <v>739977</v>
      </c>
      <c r="H175" s="38">
        <f t="shared" si="5"/>
        <v>68.67268282814034</v>
      </c>
      <c r="I175" s="13">
        <f t="shared" si="6"/>
        <v>2.3742467588358656</v>
      </c>
    </row>
    <row r="176" spans="1:9" ht="12.75">
      <c r="A176" s="24"/>
      <c r="B176" s="25"/>
      <c r="C176" s="25" t="s">
        <v>116</v>
      </c>
      <c r="D176" s="26" t="s">
        <v>119</v>
      </c>
      <c r="E176" s="14">
        <v>0</v>
      </c>
      <c r="F176" s="14">
        <v>0</v>
      </c>
      <c r="G176" s="14">
        <v>0</v>
      </c>
      <c r="H176" s="38">
        <v>0</v>
      </c>
      <c r="I176" s="13">
        <f t="shared" si="6"/>
        <v>0</v>
      </c>
    </row>
    <row r="177" spans="1:9" ht="12.75">
      <c r="A177" s="24"/>
      <c r="B177" s="25"/>
      <c r="C177" s="25" t="s">
        <v>81</v>
      </c>
      <c r="D177" s="26" t="s">
        <v>45</v>
      </c>
      <c r="E177" s="14">
        <v>1009499</v>
      </c>
      <c r="F177" s="14">
        <v>1029499</v>
      </c>
      <c r="G177" s="14">
        <v>692441</v>
      </c>
      <c r="H177" s="38">
        <f t="shared" si="5"/>
        <v>67.25999733851125</v>
      </c>
      <c r="I177" s="13">
        <f t="shared" si="6"/>
        <v>2.221725540030387</v>
      </c>
    </row>
    <row r="178" spans="1:9" ht="48">
      <c r="A178" s="24"/>
      <c r="B178" s="25"/>
      <c r="C178" s="25" t="s">
        <v>134</v>
      </c>
      <c r="D178" s="26" t="s">
        <v>135</v>
      </c>
      <c r="E178" s="14">
        <v>0</v>
      </c>
      <c r="F178" s="14">
        <v>150</v>
      </c>
      <c r="G178" s="14">
        <v>150</v>
      </c>
      <c r="H178" s="38">
        <f t="shared" si="5"/>
        <v>100</v>
      </c>
      <c r="I178" s="13">
        <f t="shared" si="6"/>
        <v>0.0004812811936389642</v>
      </c>
    </row>
    <row r="179" spans="1:9" ht="12.75">
      <c r="A179" s="24"/>
      <c r="B179" s="25"/>
      <c r="C179" s="25" t="s">
        <v>82</v>
      </c>
      <c r="D179" s="26" t="s">
        <v>12</v>
      </c>
      <c r="E179" s="14">
        <v>510</v>
      </c>
      <c r="F179" s="14">
        <v>510</v>
      </c>
      <c r="G179" s="14">
        <v>177</v>
      </c>
      <c r="H179" s="38">
        <f t="shared" si="5"/>
        <v>34.705882352941174</v>
      </c>
      <c r="I179" s="13">
        <f t="shared" si="6"/>
        <v>0.0005679118084939778</v>
      </c>
    </row>
    <row r="180" spans="1:9" ht="12.75">
      <c r="A180" s="24"/>
      <c r="B180" s="25"/>
      <c r="C180" s="25" t="s">
        <v>83</v>
      </c>
      <c r="D180" s="26" t="s">
        <v>13</v>
      </c>
      <c r="E180" s="14">
        <v>362</v>
      </c>
      <c r="F180" s="14">
        <v>362</v>
      </c>
      <c r="G180" s="14">
        <v>188</v>
      </c>
      <c r="H180" s="38">
        <f t="shared" si="5"/>
        <v>51.93370165745856</v>
      </c>
      <c r="I180" s="13">
        <f t="shared" si="6"/>
        <v>0.0006032057626941686</v>
      </c>
    </row>
    <row r="181" spans="1:9" ht="48">
      <c r="A181" s="24"/>
      <c r="B181" s="25"/>
      <c r="C181" s="25">
        <v>2910</v>
      </c>
      <c r="D181" s="26" t="s">
        <v>136</v>
      </c>
      <c r="E181" s="14">
        <v>0</v>
      </c>
      <c r="F181" s="14">
        <v>47021</v>
      </c>
      <c r="G181" s="14">
        <v>47021</v>
      </c>
      <c r="H181" s="38">
        <f t="shared" si="5"/>
        <v>100</v>
      </c>
      <c r="I181" s="13">
        <f t="shared" si="6"/>
        <v>0.15086882004065158</v>
      </c>
    </row>
    <row r="182" spans="1:9" ht="12.75">
      <c r="A182" s="24"/>
      <c r="B182" s="25">
        <v>85415</v>
      </c>
      <c r="C182" s="25"/>
      <c r="D182" s="26" t="s">
        <v>67</v>
      </c>
      <c r="E182" s="15">
        <f>E183</f>
        <v>5088</v>
      </c>
      <c r="F182" s="15">
        <f>F183</f>
        <v>5088</v>
      </c>
      <c r="G182" s="15">
        <f>G183</f>
        <v>4960</v>
      </c>
      <c r="H182" s="38">
        <f aca="true" t="shared" si="7" ref="H182:H234">G182/F182*100</f>
        <v>97.48427672955975</v>
      </c>
      <c r="I182" s="13">
        <f t="shared" si="6"/>
        <v>0.015914364802995084</v>
      </c>
    </row>
    <row r="183" spans="1:9" ht="35.25" customHeight="1">
      <c r="A183" s="24"/>
      <c r="B183" s="25"/>
      <c r="C183" s="25">
        <v>2310</v>
      </c>
      <c r="D183" s="26" t="s">
        <v>94</v>
      </c>
      <c r="E183" s="15">
        <v>5088</v>
      </c>
      <c r="F183" s="15">
        <v>5088</v>
      </c>
      <c r="G183" s="15">
        <v>4960</v>
      </c>
      <c r="H183" s="38">
        <f t="shared" si="7"/>
        <v>97.48427672955975</v>
      </c>
      <c r="I183" s="13">
        <f aca="true" t="shared" si="8" ref="I183:I234">SUM((G183/31166811)*100)</f>
        <v>0.015914364802995084</v>
      </c>
    </row>
    <row r="184" spans="1:9" ht="14.25" customHeight="1">
      <c r="A184" s="24"/>
      <c r="B184" s="25">
        <v>85446</v>
      </c>
      <c r="C184" s="25"/>
      <c r="D184" s="26" t="s">
        <v>46</v>
      </c>
      <c r="E184" s="15">
        <f>E185</f>
        <v>1562</v>
      </c>
      <c r="F184" s="15">
        <f>F185</f>
        <v>1562</v>
      </c>
      <c r="G184" s="15">
        <v>0</v>
      </c>
      <c r="H184" s="38">
        <f t="shared" si="7"/>
        <v>0</v>
      </c>
      <c r="I184" s="13">
        <f t="shared" si="8"/>
        <v>0</v>
      </c>
    </row>
    <row r="185" spans="1:9" ht="35.25" customHeight="1">
      <c r="A185" s="24"/>
      <c r="B185" s="25"/>
      <c r="C185" s="25">
        <v>2310</v>
      </c>
      <c r="D185" s="26" t="s">
        <v>94</v>
      </c>
      <c r="E185" s="15">
        <v>1562</v>
      </c>
      <c r="F185" s="15">
        <v>1562</v>
      </c>
      <c r="G185" s="15">
        <v>0</v>
      </c>
      <c r="H185" s="38">
        <f t="shared" si="7"/>
        <v>0</v>
      </c>
      <c r="I185" s="13">
        <f t="shared" si="8"/>
        <v>0</v>
      </c>
    </row>
    <row r="186" spans="1:9" ht="12.75">
      <c r="A186" s="24"/>
      <c r="B186" s="25">
        <v>85421</v>
      </c>
      <c r="C186" s="25"/>
      <c r="D186" s="26" t="s">
        <v>91</v>
      </c>
      <c r="E186" s="14">
        <f>E187+E188+E189+E190+E191</f>
        <v>264945</v>
      </c>
      <c r="F186" s="14">
        <f>F187+F188+F189+F190+F191</f>
        <v>264945</v>
      </c>
      <c r="G186" s="14">
        <f>G187+G188+G189+G190+G191</f>
        <v>141196</v>
      </c>
      <c r="H186" s="38">
        <f t="shared" si="7"/>
        <v>53.29257015607013</v>
      </c>
      <c r="I186" s="13">
        <f t="shared" si="8"/>
        <v>0.45303319611364795</v>
      </c>
    </row>
    <row r="187" spans="1:9" ht="12.75">
      <c r="A187" s="24"/>
      <c r="B187" s="25"/>
      <c r="C187" s="25" t="s">
        <v>79</v>
      </c>
      <c r="D187" s="26" t="s">
        <v>11</v>
      </c>
      <c r="E187" s="14">
        <v>114</v>
      </c>
      <c r="F187" s="14">
        <v>114</v>
      </c>
      <c r="G187" s="14">
        <v>26</v>
      </c>
      <c r="H187" s="38">
        <f t="shared" si="7"/>
        <v>22.807017543859647</v>
      </c>
      <c r="I187" s="13">
        <f t="shared" si="8"/>
        <v>8.342207356408713E-05</v>
      </c>
    </row>
    <row r="188" spans="1:9" ht="48">
      <c r="A188" s="24"/>
      <c r="B188" s="25"/>
      <c r="C188" s="25" t="s">
        <v>80</v>
      </c>
      <c r="D188" s="26" t="s">
        <v>146</v>
      </c>
      <c r="E188" s="14">
        <v>9804</v>
      </c>
      <c r="F188" s="14">
        <v>9804</v>
      </c>
      <c r="G188" s="14">
        <v>4913</v>
      </c>
      <c r="H188" s="38">
        <f t="shared" si="7"/>
        <v>50.11219910240718</v>
      </c>
      <c r="I188" s="13">
        <f t="shared" si="8"/>
        <v>0.015763563362321542</v>
      </c>
    </row>
    <row r="189" spans="1:9" ht="12.75">
      <c r="A189" s="24"/>
      <c r="B189" s="25"/>
      <c r="C189" s="25" t="s">
        <v>81</v>
      </c>
      <c r="D189" s="26" t="s">
        <v>45</v>
      </c>
      <c r="E189" s="14">
        <v>253371</v>
      </c>
      <c r="F189" s="14">
        <v>253371</v>
      </c>
      <c r="G189" s="14">
        <v>135394</v>
      </c>
      <c r="H189" s="38">
        <f t="shared" si="7"/>
        <v>53.4370547537011</v>
      </c>
      <c r="I189" s="13">
        <f t="shared" si="8"/>
        <v>0.4344172395436928</v>
      </c>
    </row>
    <row r="190" spans="1:9" ht="12.75">
      <c r="A190" s="24"/>
      <c r="B190" s="25"/>
      <c r="C190" s="25" t="s">
        <v>82</v>
      </c>
      <c r="D190" s="26" t="s">
        <v>12</v>
      </c>
      <c r="E190" s="14">
        <v>996</v>
      </c>
      <c r="F190" s="14">
        <v>996</v>
      </c>
      <c r="G190" s="14">
        <v>414</v>
      </c>
      <c r="H190" s="38">
        <f t="shared" si="7"/>
        <v>41.566265060240966</v>
      </c>
      <c r="I190" s="13">
        <f t="shared" si="8"/>
        <v>0.0013283360944435412</v>
      </c>
    </row>
    <row r="191" spans="1:9" ht="12.75">
      <c r="A191" s="24"/>
      <c r="B191" s="25"/>
      <c r="C191" s="25" t="s">
        <v>83</v>
      </c>
      <c r="D191" s="26" t="s">
        <v>13</v>
      </c>
      <c r="E191" s="14">
        <v>660</v>
      </c>
      <c r="F191" s="14">
        <v>660</v>
      </c>
      <c r="G191" s="14">
        <v>449</v>
      </c>
      <c r="H191" s="38">
        <f t="shared" si="7"/>
        <v>68.03030303030303</v>
      </c>
      <c r="I191" s="13">
        <f t="shared" si="8"/>
        <v>0.0014406350396259664</v>
      </c>
    </row>
    <row r="192" spans="1:9" ht="12.75" customHeight="1">
      <c r="A192" s="27">
        <v>900</v>
      </c>
      <c r="B192" s="28"/>
      <c r="C192" s="28"/>
      <c r="D192" s="29" t="s">
        <v>100</v>
      </c>
      <c r="E192" s="11">
        <f>E193+E195</f>
        <v>428000</v>
      </c>
      <c r="F192" s="11">
        <f>F193+F195</f>
        <v>428000</v>
      </c>
      <c r="G192" s="11">
        <f>G193+G195</f>
        <v>223369</v>
      </c>
      <c r="H192" s="39">
        <f t="shared" si="7"/>
        <v>52.189018691588785</v>
      </c>
      <c r="I192" s="13">
        <f t="shared" si="8"/>
        <v>0.7166886596129453</v>
      </c>
    </row>
    <row r="193" spans="1:9" ht="24">
      <c r="A193" s="24"/>
      <c r="B193" s="25"/>
      <c r="C193" s="25">
        <v>90019</v>
      </c>
      <c r="D193" s="26" t="s">
        <v>101</v>
      </c>
      <c r="E193" s="14">
        <f>E194</f>
        <v>300000</v>
      </c>
      <c r="F193" s="14">
        <f>F194</f>
        <v>300000</v>
      </c>
      <c r="G193" s="14">
        <f>G194</f>
        <v>223369</v>
      </c>
      <c r="H193" s="38">
        <f t="shared" si="7"/>
        <v>74.45633333333333</v>
      </c>
      <c r="I193" s="13">
        <f t="shared" si="8"/>
        <v>0.7166886596129453</v>
      </c>
    </row>
    <row r="194" spans="1:9" ht="12.75">
      <c r="A194" s="24"/>
      <c r="B194" s="25"/>
      <c r="C194" s="25" t="s">
        <v>79</v>
      </c>
      <c r="D194" s="26" t="s">
        <v>11</v>
      </c>
      <c r="E194" s="14">
        <v>300000</v>
      </c>
      <c r="F194" s="14">
        <v>300000</v>
      </c>
      <c r="G194" s="14">
        <v>223369</v>
      </c>
      <c r="H194" s="38">
        <f t="shared" si="7"/>
        <v>74.45633333333333</v>
      </c>
      <c r="I194" s="13">
        <f t="shared" si="8"/>
        <v>0.7166886596129453</v>
      </c>
    </row>
    <row r="195" spans="1:9" ht="12.75">
      <c r="A195" s="24"/>
      <c r="B195" s="25"/>
      <c r="C195" s="25">
        <v>90095</v>
      </c>
      <c r="D195" s="26" t="s">
        <v>114</v>
      </c>
      <c r="E195" s="14">
        <f>E196</f>
        <v>128000</v>
      </c>
      <c r="F195" s="14">
        <f>F196</f>
        <v>128000</v>
      </c>
      <c r="G195" s="14">
        <v>0</v>
      </c>
      <c r="H195" s="38">
        <f t="shared" si="7"/>
        <v>0</v>
      </c>
      <c r="I195" s="13">
        <f t="shared" si="8"/>
        <v>0</v>
      </c>
    </row>
    <row r="196" spans="1:9" ht="35.25" customHeight="1">
      <c r="A196" s="24"/>
      <c r="B196" s="25"/>
      <c r="C196" s="25">
        <v>2460</v>
      </c>
      <c r="D196" s="26" t="s">
        <v>108</v>
      </c>
      <c r="E196" s="14">
        <v>128000</v>
      </c>
      <c r="F196" s="14">
        <v>128000</v>
      </c>
      <c r="G196" s="14">
        <v>0</v>
      </c>
      <c r="H196" s="38">
        <f t="shared" si="7"/>
        <v>0</v>
      </c>
      <c r="I196" s="13">
        <f t="shared" si="8"/>
        <v>0</v>
      </c>
    </row>
    <row r="197" spans="1:9" ht="12.75">
      <c r="A197" s="21"/>
      <c r="B197" s="22"/>
      <c r="C197" s="22"/>
      <c r="D197" s="23" t="s">
        <v>68</v>
      </c>
      <c r="E197" s="11">
        <f>E5+E10+E13+E26+E35+E53+E70+E76+E83+E90+E126+E131+E151+E160+E192+E22</f>
        <v>60608868</v>
      </c>
      <c r="F197" s="11">
        <f>F5+F10+F13+F26+F35+F53+F70+F76+F83+F90+F126+F131+F151+F160+F192+F22</f>
        <v>67191433</v>
      </c>
      <c r="G197" s="11">
        <f>G5+G10+G13+G26+G35+G53+G70+G76+G83+G90+G126+G131+G151+G160+G192+G22</f>
        <v>31166811</v>
      </c>
      <c r="H197" s="39">
        <f t="shared" si="7"/>
        <v>46.38509644525664</v>
      </c>
      <c r="I197" s="13">
        <f t="shared" si="8"/>
        <v>100</v>
      </c>
    </row>
    <row r="198" spans="1:9" ht="12.75">
      <c r="A198" s="24"/>
      <c r="B198" s="25"/>
      <c r="C198" s="25" t="s">
        <v>84</v>
      </c>
      <c r="D198" s="26" t="s">
        <v>29</v>
      </c>
      <c r="E198" s="14">
        <f aca="true" t="shared" si="9" ref="E198:G199">E81</f>
        <v>10188542</v>
      </c>
      <c r="F198" s="14">
        <f t="shared" si="9"/>
        <v>10188542</v>
      </c>
      <c r="G198" s="14">
        <f t="shared" si="9"/>
        <v>4570958</v>
      </c>
      <c r="H198" s="38">
        <f t="shared" si="7"/>
        <v>44.86371062709463</v>
      </c>
      <c r="I198" s="13">
        <f t="shared" si="8"/>
        <v>14.666107482090485</v>
      </c>
    </row>
    <row r="199" spans="1:9" ht="12.75">
      <c r="A199" s="24"/>
      <c r="B199" s="25"/>
      <c r="C199" s="25" t="s">
        <v>85</v>
      </c>
      <c r="D199" s="26" t="s">
        <v>30</v>
      </c>
      <c r="E199" s="14">
        <f t="shared" si="9"/>
        <v>120000</v>
      </c>
      <c r="F199" s="14">
        <f t="shared" si="9"/>
        <v>120000</v>
      </c>
      <c r="G199" s="14">
        <f t="shared" si="9"/>
        <v>54178</v>
      </c>
      <c r="H199" s="38">
        <f t="shared" si="7"/>
        <v>45.14833333333333</v>
      </c>
      <c r="I199" s="13">
        <f t="shared" si="8"/>
        <v>0.173832350059812</v>
      </c>
    </row>
    <row r="200" spans="1:9" ht="12.75">
      <c r="A200" s="24"/>
      <c r="B200" s="25"/>
      <c r="C200" s="25" t="s">
        <v>77</v>
      </c>
      <c r="D200" s="26" t="s">
        <v>27</v>
      </c>
      <c r="E200" s="14">
        <f>E78</f>
        <v>1415000</v>
      </c>
      <c r="F200" s="14">
        <f>F78</f>
        <v>1415000</v>
      </c>
      <c r="G200" s="14">
        <f>G78</f>
        <v>685870</v>
      </c>
      <c r="H200" s="38">
        <f t="shared" si="7"/>
        <v>48.47137809187279</v>
      </c>
      <c r="I200" s="13">
        <f t="shared" si="8"/>
        <v>2.200642215207709</v>
      </c>
    </row>
    <row r="201" spans="1:9" ht="30" customHeight="1">
      <c r="A201" s="24"/>
      <c r="B201" s="25"/>
      <c r="C201" s="25" t="s">
        <v>78</v>
      </c>
      <c r="D201" s="26" t="s">
        <v>123</v>
      </c>
      <c r="E201" s="14">
        <f>E28</f>
        <v>666</v>
      </c>
      <c r="F201" s="14">
        <f>F28</f>
        <v>666</v>
      </c>
      <c r="G201" s="14">
        <f>G28</f>
        <v>665</v>
      </c>
      <c r="H201" s="45">
        <f t="shared" si="7"/>
        <v>99.84984984984985</v>
      </c>
      <c r="I201" s="13">
        <f t="shared" si="8"/>
        <v>0.0021336799584660746</v>
      </c>
    </row>
    <row r="202" spans="1:9" ht="26.25" customHeight="1">
      <c r="A202" s="24"/>
      <c r="B202" s="25"/>
      <c r="C202" s="25" t="s">
        <v>96</v>
      </c>
      <c r="D202" s="26" t="s">
        <v>97</v>
      </c>
      <c r="E202" s="14">
        <f>E79</f>
        <v>260000</v>
      </c>
      <c r="F202" s="14">
        <f>F79</f>
        <v>260000</v>
      </c>
      <c r="G202" s="14">
        <f>G79</f>
        <v>273783</v>
      </c>
      <c r="H202" s="38">
        <f t="shared" si="7"/>
        <v>105.30115384615384</v>
      </c>
      <c r="I202" s="13">
        <f t="shared" si="8"/>
        <v>0.8784440602537102</v>
      </c>
    </row>
    <row r="203" spans="1:9" ht="12.75">
      <c r="A203" s="24"/>
      <c r="B203" s="25"/>
      <c r="C203" s="25" t="s">
        <v>79</v>
      </c>
      <c r="D203" s="26" t="s">
        <v>11</v>
      </c>
      <c r="E203" s="14">
        <f>E55+E106+E112+E194+E187+E37+E95</f>
        <v>852264</v>
      </c>
      <c r="F203" s="14">
        <f>F55+F106+F112+F194+F187+F37+F95</f>
        <v>852264</v>
      </c>
      <c r="G203" s="14">
        <f>G55+G106+G112+G194+G187+G37+G95+G48</f>
        <v>491447</v>
      </c>
      <c r="H203" s="38">
        <f t="shared" si="7"/>
        <v>57.66370514300733</v>
      </c>
      <c r="I203" s="13">
        <f t="shared" si="8"/>
        <v>1.5768279918019201</v>
      </c>
    </row>
    <row r="204" spans="1:9" ht="48.75" customHeight="1">
      <c r="A204" s="24"/>
      <c r="B204" s="25"/>
      <c r="C204" s="25" t="s">
        <v>80</v>
      </c>
      <c r="D204" s="26" t="s">
        <v>147</v>
      </c>
      <c r="E204" s="14">
        <f>E29+E56+E96+E107+E113+E139+E188</f>
        <v>197804</v>
      </c>
      <c r="F204" s="14">
        <f>F29+F56+F96+F107+F113+F139+F188</f>
        <v>197804</v>
      </c>
      <c r="G204" s="14">
        <f>G29+G56+G96+G107+G113+G139+G188</f>
        <v>101828</v>
      </c>
      <c r="H204" s="38">
        <f t="shared" si="7"/>
        <v>51.47924207801662</v>
      </c>
      <c r="I204" s="13">
        <f t="shared" si="8"/>
        <v>0.32671934257245633</v>
      </c>
    </row>
    <row r="205" spans="1:9" ht="12.75">
      <c r="A205" s="24"/>
      <c r="B205" s="25"/>
      <c r="C205" s="25" t="s">
        <v>81</v>
      </c>
      <c r="D205" s="26" t="s">
        <v>45</v>
      </c>
      <c r="E205" s="14">
        <f>E57+E140+E162+E170+E177+E189+E38</f>
        <v>7313280</v>
      </c>
      <c r="F205" s="14">
        <f>F57+F140+F162+F170+F177+F189+F38</f>
        <v>7491160</v>
      </c>
      <c r="G205" s="14">
        <f>G57+G140+G162+G170+G177+G189+G38</f>
        <v>3908598</v>
      </c>
      <c r="H205" s="38">
        <f t="shared" si="7"/>
        <v>52.17613827498011</v>
      </c>
      <c r="I205" s="13">
        <f t="shared" si="8"/>
        <v>12.540898072632455</v>
      </c>
    </row>
    <row r="206" spans="1:9" ht="24">
      <c r="A206" s="24"/>
      <c r="B206" s="25"/>
      <c r="C206" s="25" t="s">
        <v>90</v>
      </c>
      <c r="D206" s="26" t="s">
        <v>98</v>
      </c>
      <c r="E206" s="14">
        <f>E30</f>
        <v>675000</v>
      </c>
      <c r="F206" s="14">
        <f>F30</f>
        <v>675000</v>
      </c>
      <c r="G206" s="14">
        <f>G30</f>
        <v>0</v>
      </c>
      <c r="H206" s="38">
        <f t="shared" si="7"/>
        <v>0</v>
      </c>
      <c r="I206" s="13">
        <f t="shared" si="8"/>
        <v>0</v>
      </c>
    </row>
    <row r="207" spans="1:9" ht="48">
      <c r="A207" s="24"/>
      <c r="B207" s="25"/>
      <c r="C207" s="25" t="s">
        <v>134</v>
      </c>
      <c r="D207" s="26" t="s">
        <v>135</v>
      </c>
      <c r="E207" s="14"/>
      <c r="F207" s="14">
        <f>F178</f>
        <v>150</v>
      </c>
      <c r="G207" s="14">
        <f>G178</f>
        <v>150</v>
      </c>
      <c r="H207" s="38">
        <f t="shared" si="7"/>
        <v>100</v>
      </c>
      <c r="I207" s="13">
        <f t="shared" si="8"/>
        <v>0.0004812811936389642</v>
      </c>
    </row>
    <row r="208" spans="1:9" ht="12.75">
      <c r="A208" s="24"/>
      <c r="B208" s="25"/>
      <c r="C208" s="25" t="s">
        <v>126</v>
      </c>
      <c r="D208" s="26" t="s">
        <v>127</v>
      </c>
      <c r="E208" s="14">
        <v>100</v>
      </c>
      <c r="F208" s="14">
        <f>F40</f>
        <v>100</v>
      </c>
      <c r="G208" s="14">
        <f>G40</f>
        <v>80</v>
      </c>
      <c r="H208" s="38">
        <f t="shared" si="7"/>
        <v>80</v>
      </c>
      <c r="I208" s="13">
        <f t="shared" si="8"/>
        <v>0.00025668330327411427</v>
      </c>
    </row>
    <row r="209" spans="1:9" ht="12.75">
      <c r="A209" s="24"/>
      <c r="B209" s="25"/>
      <c r="C209" s="25" t="s">
        <v>82</v>
      </c>
      <c r="D209" s="26" t="s">
        <v>12</v>
      </c>
      <c r="E209" s="14">
        <f>E15+E31+E49+E58+E92+E97+E108+E114+E133+E141+E146+E155+E167+E179+E190+E39+E171+E68</f>
        <v>43236</v>
      </c>
      <c r="F209" s="14">
        <f>F15+F31+F49+F58+F92+F97+F108+F114+F133+F141+F146+F155+F167+F179+F190+F39+F171+F68</f>
        <v>42986</v>
      </c>
      <c r="G209" s="14">
        <f>G15+G31+G49+G58+G92+G97+G108+G114+G133+G141+G146+G155+G167+G179+G190+G39+G171+G68</f>
        <v>20625</v>
      </c>
      <c r="H209" s="38">
        <f t="shared" si="7"/>
        <v>47.98073791466989</v>
      </c>
      <c r="I209" s="13">
        <f t="shared" si="8"/>
        <v>0.06617616412535758</v>
      </c>
    </row>
    <row r="210" spans="1:9" ht="15" customHeight="1">
      <c r="A210" s="24"/>
      <c r="B210" s="25"/>
      <c r="C210" s="25" t="s">
        <v>99</v>
      </c>
      <c r="D210" s="26" t="s">
        <v>103</v>
      </c>
      <c r="E210" s="14">
        <f>E115</f>
        <v>10</v>
      </c>
      <c r="F210" s="14">
        <f>F115+F134+F142</f>
        <v>11512</v>
      </c>
      <c r="G210" s="14">
        <f>G115+G134+G142</f>
        <v>11658</v>
      </c>
      <c r="H210" s="38">
        <f t="shared" si="7"/>
        <v>101.26824183460737</v>
      </c>
      <c r="I210" s="13">
        <f t="shared" si="8"/>
        <v>0.0374051743696203</v>
      </c>
    </row>
    <row r="211" spans="1:9" ht="12.75">
      <c r="A211" s="24"/>
      <c r="B211" s="25"/>
      <c r="C211" s="25" t="s">
        <v>83</v>
      </c>
      <c r="D211" s="26" t="s">
        <v>56</v>
      </c>
      <c r="E211" s="14">
        <f>E16+E32+E50+E59+E93+E99+E102+E109+E116+E135+E143+E147+E153+E156+E163+E168+E172+E180+E191+E41+E24+E69</f>
        <v>67503</v>
      </c>
      <c r="F211" s="14">
        <f>F16+F32+F50+F59+F93+F99+F102+F109+F116+F135+F143+F147+F153+F156+F163+F168+F172+F180+F191+F41+F24+F69+F61</f>
        <v>97388</v>
      </c>
      <c r="G211" s="14">
        <f>G16+G32+G50+G59+G93+G99+G102+G109+G116+G135+G143+G147+G153+G156+G163+G168+G172+G180+G191+G41+G24+G69+G61+G122</f>
        <v>111257</v>
      </c>
      <c r="H211" s="38">
        <f t="shared" si="7"/>
        <v>114.24097424734055</v>
      </c>
      <c r="I211" s="13">
        <f t="shared" si="8"/>
        <v>0.3569726784046016</v>
      </c>
    </row>
    <row r="212" spans="1:9" ht="60">
      <c r="A212" s="24"/>
      <c r="B212" s="25"/>
      <c r="C212" s="25">
        <v>2007</v>
      </c>
      <c r="D212" s="26" t="s">
        <v>141</v>
      </c>
      <c r="E212" s="14">
        <f>E118+E64</f>
        <v>741210</v>
      </c>
      <c r="F212" s="14">
        <f>F118+F64</f>
        <v>401210</v>
      </c>
      <c r="G212" s="14">
        <f>G118+G64</f>
        <v>263500</v>
      </c>
      <c r="H212" s="38">
        <f t="shared" si="7"/>
        <v>65.67632910445901</v>
      </c>
      <c r="I212" s="13">
        <f t="shared" si="8"/>
        <v>0.8454506301591138</v>
      </c>
    </row>
    <row r="213" spans="1:9" ht="48">
      <c r="A213" s="24"/>
      <c r="B213" s="25"/>
      <c r="C213" s="25">
        <v>2009</v>
      </c>
      <c r="D213" s="26" t="s">
        <v>121</v>
      </c>
      <c r="E213" s="14">
        <f>E119</f>
        <v>70802</v>
      </c>
      <c r="F213" s="14">
        <f>F119</f>
        <v>70802</v>
      </c>
      <c r="G213" s="14">
        <f>G119</f>
        <v>67763</v>
      </c>
      <c r="H213" s="38">
        <f t="shared" si="7"/>
        <v>95.70774836869015</v>
      </c>
      <c r="I213" s="13">
        <f t="shared" si="8"/>
        <v>0.21742038349704756</v>
      </c>
    </row>
    <row r="214" spans="1:9" ht="36" customHeight="1">
      <c r="A214" s="24"/>
      <c r="B214" s="25"/>
      <c r="C214" s="25">
        <v>2110</v>
      </c>
      <c r="D214" s="26" t="s">
        <v>6</v>
      </c>
      <c r="E214" s="14">
        <f>E7+E33+E42+E44+E46+E51+E72+E128+E21+E130+E9+E74</f>
        <v>5321051</v>
      </c>
      <c r="F214" s="14">
        <f>F7+F33+F42+F44+F46+F51+F72+F128+F21+F130+F9+F74</f>
        <v>5603051</v>
      </c>
      <c r="G214" s="14">
        <f>G7+G33+G42+G44+G46+G51+G72+G128+G21+G130+G9+G74</f>
        <v>1907017</v>
      </c>
      <c r="H214" s="38">
        <f t="shared" si="7"/>
        <v>34.03533182189489</v>
      </c>
      <c r="I214" s="13">
        <f t="shared" si="8"/>
        <v>6.118742786998644</v>
      </c>
    </row>
    <row r="215" spans="1:9" ht="24">
      <c r="A215" s="24"/>
      <c r="B215" s="25"/>
      <c r="C215" s="25">
        <v>2130</v>
      </c>
      <c r="D215" s="26" t="s">
        <v>74</v>
      </c>
      <c r="E215" s="14">
        <f>E144</f>
        <v>5500293</v>
      </c>
      <c r="F215" s="14">
        <f>F144</f>
        <v>5534376</v>
      </c>
      <c r="G215" s="14">
        <f>G144</f>
        <v>2740455</v>
      </c>
      <c r="H215" s="38">
        <f t="shared" si="7"/>
        <v>49.516964514156605</v>
      </c>
      <c r="I215" s="13">
        <f t="shared" si="8"/>
        <v>8.792863023425785</v>
      </c>
    </row>
    <row r="216" spans="1:9" ht="27" customHeight="1">
      <c r="A216" s="24"/>
      <c r="B216" s="25"/>
      <c r="C216" s="25">
        <v>2310</v>
      </c>
      <c r="D216" s="26" t="s">
        <v>69</v>
      </c>
      <c r="E216" s="14">
        <f>E62+E104+E120+E125+E164+E183+E100+E185+E173</f>
        <v>4754096</v>
      </c>
      <c r="F216" s="14">
        <f>F62+F104+F120+F125+F164+F183+F100+F185+F173+F123</f>
        <v>4559040</v>
      </c>
      <c r="G216" s="14">
        <f>G62+G104+G120+G125+G164+G183+G100+G185+G173+G123</f>
        <v>2790672</v>
      </c>
      <c r="H216" s="38">
        <f t="shared" si="7"/>
        <v>61.211834070330596</v>
      </c>
      <c r="I216" s="13">
        <f t="shared" si="8"/>
        <v>8.953986341432236</v>
      </c>
    </row>
    <row r="217" spans="1:9" ht="27.75" customHeight="1">
      <c r="A217" s="24"/>
      <c r="B217" s="25"/>
      <c r="C217" s="25">
        <v>2320</v>
      </c>
      <c r="D217" s="26" t="s">
        <v>70</v>
      </c>
      <c r="E217" s="14">
        <f>E136+E149+E157</f>
        <v>1985400</v>
      </c>
      <c r="F217" s="14">
        <f>F136+F149+F157</f>
        <v>1985400</v>
      </c>
      <c r="G217" s="14">
        <f>G136+G149+G157</f>
        <v>1100650</v>
      </c>
      <c r="H217" s="38">
        <f t="shared" si="7"/>
        <v>55.437191497934926</v>
      </c>
      <c r="I217" s="13">
        <f t="shared" si="8"/>
        <v>3.5314809718581732</v>
      </c>
    </row>
    <row r="218" spans="1:9" ht="35.25" customHeight="1">
      <c r="A218" s="24"/>
      <c r="B218" s="25"/>
      <c r="C218" s="25">
        <v>2360</v>
      </c>
      <c r="D218" s="26" t="s">
        <v>71</v>
      </c>
      <c r="E218" s="14">
        <f>E34</f>
        <v>423550</v>
      </c>
      <c r="F218" s="14">
        <f>F34</f>
        <v>423550</v>
      </c>
      <c r="G218" s="14">
        <f>G34</f>
        <v>398421</v>
      </c>
      <c r="H218" s="38">
        <f t="shared" si="7"/>
        <v>94.06705229606894</v>
      </c>
      <c r="I218" s="13">
        <f t="shared" si="8"/>
        <v>1.2783502296721985</v>
      </c>
    </row>
    <row r="219" spans="1:9" ht="28.5" customHeight="1">
      <c r="A219" s="24"/>
      <c r="B219" s="25"/>
      <c r="C219" s="25">
        <v>2440</v>
      </c>
      <c r="D219" s="26" t="s">
        <v>122</v>
      </c>
      <c r="E219" s="14">
        <f>E159</f>
        <v>584900</v>
      </c>
      <c r="F219" s="14">
        <f>F110+F174</f>
        <v>67977</v>
      </c>
      <c r="G219" s="14">
        <f>G110+G174</f>
        <v>24954</v>
      </c>
      <c r="H219" s="38">
        <f t="shared" si="7"/>
        <v>36.709475263692134</v>
      </c>
      <c r="I219" s="13">
        <f t="shared" si="8"/>
        <v>0.0800659393737781</v>
      </c>
    </row>
    <row r="220" spans="1:9" ht="36.75" customHeight="1">
      <c r="A220" s="24"/>
      <c r="B220" s="25"/>
      <c r="C220" s="25">
        <v>2460</v>
      </c>
      <c r="D220" s="26" t="s">
        <v>108</v>
      </c>
      <c r="E220" s="14">
        <f>E12+E196</f>
        <v>258000</v>
      </c>
      <c r="F220" s="14">
        <f>F12+F196</f>
        <v>258000</v>
      </c>
      <c r="G220" s="14">
        <f>G12+G196</f>
        <v>61282</v>
      </c>
      <c r="H220" s="38">
        <f t="shared" si="7"/>
        <v>23.752713178294574</v>
      </c>
      <c r="I220" s="13">
        <f t="shared" si="8"/>
        <v>0.19662582739055334</v>
      </c>
    </row>
    <row r="221" spans="1:9" ht="37.5" customHeight="1">
      <c r="A221" s="24"/>
      <c r="B221" s="25"/>
      <c r="C221" s="25">
        <v>2690</v>
      </c>
      <c r="D221" s="49" t="s">
        <v>137</v>
      </c>
      <c r="E221" s="14"/>
      <c r="F221" s="14">
        <f>F158</f>
        <v>584900</v>
      </c>
      <c r="G221" s="14">
        <f>G158</f>
        <v>294000</v>
      </c>
      <c r="H221" s="38">
        <f t="shared" si="7"/>
        <v>50.26500256454095</v>
      </c>
      <c r="I221" s="13">
        <f t="shared" si="8"/>
        <v>0.9433111395323699</v>
      </c>
    </row>
    <row r="222" spans="1:9" ht="39" customHeight="1">
      <c r="A222" s="24"/>
      <c r="B222" s="25"/>
      <c r="C222" s="25">
        <v>2700</v>
      </c>
      <c r="D222" s="26" t="s">
        <v>140</v>
      </c>
      <c r="E222" s="14">
        <f>E110+E174</f>
        <v>0</v>
      </c>
      <c r="F222" s="14">
        <f>F63</f>
        <v>8000</v>
      </c>
      <c r="G222" s="14">
        <f>G63</f>
        <v>8000</v>
      </c>
      <c r="H222" s="38">
        <f t="shared" si="7"/>
        <v>100</v>
      </c>
      <c r="I222" s="13">
        <f t="shared" si="8"/>
        <v>0.025668330327411427</v>
      </c>
    </row>
    <row r="223" spans="1:9" ht="40.5" customHeight="1">
      <c r="A223" s="24"/>
      <c r="B223" s="25"/>
      <c r="C223" s="25">
        <v>2701</v>
      </c>
      <c r="D223" s="26" t="s">
        <v>129</v>
      </c>
      <c r="E223" s="14">
        <f>E65</f>
        <v>139000</v>
      </c>
      <c r="F223" s="14">
        <f>F65</f>
        <v>139000</v>
      </c>
      <c r="G223" s="14">
        <f>G65</f>
        <v>0</v>
      </c>
      <c r="H223" s="38">
        <f t="shared" si="7"/>
        <v>0</v>
      </c>
      <c r="I223" s="13">
        <f t="shared" si="8"/>
        <v>0</v>
      </c>
    </row>
    <row r="224" spans="1:9" ht="37.5" customHeight="1">
      <c r="A224" s="24"/>
      <c r="B224" s="25"/>
      <c r="C224" s="25">
        <v>2708</v>
      </c>
      <c r="D224" s="26" t="s">
        <v>115</v>
      </c>
      <c r="E224" s="14">
        <f>E25+E75</f>
        <v>61000</v>
      </c>
      <c r="F224" s="14">
        <f>F25+F75+F66</f>
        <v>401000</v>
      </c>
      <c r="G224" s="14">
        <f>G25+G75+G66</f>
        <v>23013</v>
      </c>
      <c r="H224" s="38">
        <f t="shared" si="7"/>
        <v>5.738902743142145</v>
      </c>
      <c r="I224" s="13">
        <f t="shared" si="8"/>
        <v>0.0738381607280899</v>
      </c>
    </row>
    <row r="225" spans="1:9" ht="49.5" customHeight="1">
      <c r="A225" s="24"/>
      <c r="B225" s="25"/>
      <c r="C225" s="25">
        <v>2910</v>
      </c>
      <c r="D225" s="26" t="s">
        <v>136</v>
      </c>
      <c r="E225" s="14">
        <v>0</v>
      </c>
      <c r="F225" s="14">
        <f>F181</f>
        <v>47021</v>
      </c>
      <c r="G225" s="14">
        <f>G181</f>
        <v>47021</v>
      </c>
      <c r="H225" s="38">
        <f t="shared" si="7"/>
        <v>100</v>
      </c>
      <c r="I225" s="13">
        <f t="shared" si="8"/>
        <v>0.15086882004065158</v>
      </c>
    </row>
    <row r="226" spans="1:9" ht="12.75">
      <c r="A226" s="24"/>
      <c r="B226" s="25"/>
      <c r="C226" s="25">
        <v>2920</v>
      </c>
      <c r="D226" s="26" t="s">
        <v>33</v>
      </c>
      <c r="E226" s="14">
        <f>E85+E87+E89</f>
        <v>19256211</v>
      </c>
      <c r="F226" s="14">
        <f>F85+F87+F89</f>
        <v>18896534</v>
      </c>
      <c r="G226" s="14">
        <f>G85+G87+G89</f>
        <v>10958206</v>
      </c>
      <c r="H226" s="38">
        <f t="shared" si="7"/>
        <v>57.990560596985674</v>
      </c>
      <c r="I226" s="13">
        <f t="shared" si="8"/>
        <v>35.159856425477734</v>
      </c>
    </row>
    <row r="227" spans="1:9" ht="35.25" customHeight="1">
      <c r="A227" s="24"/>
      <c r="B227" s="25"/>
      <c r="C227" s="25">
        <v>2900</v>
      </c>
      <c r="D227" s="26" t="s">
        <v>118</v>
      </c>
      <c r="E227" s="14">
        <v>338000</v>
      </c>
      <c r="F227" s="14">
        <f>F150+F137</f>
        <v>347000</v>
      </c>
      <c r="G227" s="14">
        <f>G150+G137</f>
        <v>238765</v>
      </c>
      <c r="H227" s="38">
        <f t="shared" si="7"/>
        <v>68.80835734870317</v>
      </c>
      <c r="I227" s="13">
        <f t="shared" si="8"/>
        <v>0.7660873613280486</v>
      </c>
    </row>
    <row r="228" spans="1:9" ht="37.5" customHeight="1">
      <c r="A228" s="24"/>
      <c r="B228" s="25"/>
      <c r="C228" s="25">
        <v>6300</v>
      </c>
      <c r="D228" s="26" t="s">
        <v>109</v>
      </c>
      <c r="E228" s="14">
        <v>0</v>
      </c>
      <c r="F228" s="14">
        <v>500000</v>
      </c>
      <c r="G228" s="14">
        <f>G18</f>
        <v>0</v>
      </c>
      <c r="H228" s="38">
        <f t="shared" si="7"/>
        <v>0</v>
      </c>
      <c r="I228" s="13">
        <f t="shared" si="8"/>
        <v>0</v>
      </c>
    </row>
    <row r="229" spans="1:9" ht="37.5" customHeight="1">
      <c r="A229" s="24"/>
      <c r="B229" s="25"/>
      <c r="C229" s="25">
        <v>6410</v>
      </c>
      <c r="D229" s="26" t="s">
        <v>128</v>
      </c>
      <c r="E229" s="37">
        <v>12000</v>
      </c>
      <c r="F229" s="37">
        <f>F52</f>
        <v>12000</v>
      </c>
      <c r="G229" s="37">
        <f>G52</f>
        <v>11995</v>
      </c>
      <c r="H229" s="38">
        <f t="shared" si="7"/>
        <v>99.95833333333334</v>
      </c>
      <c r="I229" s="13">
        <f t="shared" si="8"/>
        <v>0.038486452784662506</v>
      </c>
    </row>
    <row r="230" spans="1:9" ht="30.75" customHeight="1">
      <c r="A230" s="24"/>
      <c r="B230" s="25"/>
      <c r="C230" s="25">
        <v>6430</v>
      </c>
      <c r="D230" s="26" t="s">
        <v>111</v>
      </c>
      <c r="E230" s="17">
        <v>0</v>
      </c>
      <c r="F230" s="17">
        <f>F19</f>
        <v>6000000</v>
      </c>
      <c r="G230" s="17">
        <f>G19</f>
        <v>0</v>
      </c>
      <c r="H230" s="38">
        <f t="shared" si="7"/>
        <v>0</v>
      </c>
      <c r="I230" s="13">
        <f t="shared" si="8"/>
        <v>0</v>
      </c>
    </row>
    <row r="231" spans="1:9" ht="39" customHeight="1" thickBot="1">
      <c r="A231" s="24"/>
      <c r="B231" s="25"/>
      <c r="C231" s="25">
        <v>6610</v>
      </c>
      <c r="D231" s="26" t="s">
        <v>95</v>
      </c>
      <c r="E231" s="17">
        <v>29950</v>
      </c>
      <c r="F231" s="17">
        <f>F165</f>
        <v>0</v>
      </c>
      <c r="G231" s="17">
        <f>G165</f>
        <v>0</v>
      </c>
      <c r="H231" s="40">
        <v>0</v>
      </c>
      <c r="I231" s="43">
        <f t="shared" si="8"/>
        <v>0</v>
      </c>
    </row>
    <row r="232" spans="1:9" ht="13.5" thickBot="1">
      <c r="A232" s="32"/>
      <c r="B232" s="33"/>
      <c r="C232" s="34"/>
      <c r="D232" s="35" t="s">
        <v>72</v>
      </c>
      <c r="E232" s="18">
        <f>SUM(E198:E231)</f>
        <v>60608868</v>
      </c>
      <c r="F232" s="18">
        <f>SUM(F198:F231)</f>
        <v>67191433</v>
      </c>
      <c r="G232" s="18">
        <f>SUM(G198:G231)</f>
        <v>31166811</v>
      </c>
      <c r="H232" s="41">
        <f t="shared" si="7"/>
        <v>46.38509644525664</v>
      </c>
      <c r="I232" s="44">
        <f t="shared" si="8"/>
        <v>100</v>
      </c>
    </row>
    <row r="233" spans="1:9" ht="13.5" thickBot="1">
      <c r="A233" s="53" t="s">
        <v>105</v>
      </c>
      <c r="B233" s="54"/>
      <c r="C233" s="54"/>
      <c r="D233" s="55"/>
      <c r="E233" s="19">
        <f>E198+E199+E200+E201+E202+E203+E204+E205+E209+E212+E214+E215+E216+E217+E218+E219+E220+E222+E224+E226+E211+E210+E227+E213+E223+E208</f>
        <v>59891918</v>
      </c>
      <c r="F233" s="19">
        <f>F198+F199+F200+F201+F202+F203+F204+F205+F209+F212+F214+F215+F216+F217+F218+F219+F220+F222+F224+F226+F211+F210+F227+F213+F223+F208+F225+F207+F221</f>
        <v>60004433</v>
      </c>
      <c r="G233" s="19">
        <f>G198+G199+G200+G201+G202+G203+G204+G205+G209+G212+G214+G215+G216+G217+G218+G219+G220+G222+G224+G226+G211+G210+G227+G213+G223+G208+G225+G207+G221</f>
        <v>31154816</v>
      </c>
      <c r="H233" s="41">
        <f t="shared" si="7"/>
        <v>51.920857247330375</v>
      </c>
      <c r="I233" s="44">
        <f t="shared" si="8"/>
        <v>99.96151354721535</v>
      </c>
    </row>
    <row r="234" spans="1:12" ht="13.5" thickBot="1">
      <c r="A234" s="56" t="s">
        <v>104</v>
      </c>
      <c r="B234" s="57"/>
      <c r="C234" s="57"/>
      <c r="D234" s="58"/>
      <c r="E234" s="20">
        <f>E229+E231+E206</f>
        <v>716950</v>
      </c>
      <c r="F234" s="20">
        <f>F229+F231+F206+F228+F230</f>
        <v>7187000</v>
      </c>
      <c r="G234" s="20">
        <f>G229+G231+G206+G228+G230</f>
        <v>11995</v>
      </c>
      <c r="H234" s="41">
        <f t="shared" si="7"/>
        <v>0.16689856685682483</v>
      </c>
      <c r="I234" s="46">
        <f t="shared" si="8"/>
        <v>0.038486452784662506</v>
      </c>
      <c r="L234" s="10"/>
    </row>
    <row r="235" spans="1:8" ht="12.75">
      <c r="A235" s="36"/>
      <c r="B235" s="36"/>
      <c r="C235" s="36"/>
      <c r="D235" s="36"/>
      <c r="E235" s="4"/>
      <c r="F235" s="4"/>
      <c r="G235" s="4"/>
      <c r="H235" s="4"/>
    </row>
    <row r="236" spans="1:8" ht="12.75">
      <c r="A236" s="36"/>
      <c r="B236" s="36"/>
      <c r="C236" s="36"/>
      <c r="D236" s="36"/>
      <c r="E236" s="4"/>
      <c r="F236" s="4"/>
      <c r="G236" s="4"/>
      <c r="H236" s="6"/>
    </row>
    <row r="237" spans="5:8" ht="12.75">
      <c r="E237" s="3"/>
      <c r="F237" s="3"/>
      <c r="G237" s="3"/>
      <c r="H237" s="3"/>
    </row>
    <row r="238" ht="12.75">
      <c r="H238" s="3"/>
    </row>
  </sheetData>
  <sheetProtection/>
  <mergeCells count="4">
    <mergeCell ref="A1:I1"/>
    <mergeCell ref="A2:I2"/>
    <mergeCell ref="A233:D233"/>
    <mergeCell ref="A234:D23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2015-08-07T09:22:23Z</cp:lastPrinted>
  <dcterms:created xsi:type="dcterms:W3CDTF">2005-11-08T07:22:52Z</dcterms:created>
  <dcterms:modified xsi:type="dcterms:W3CDTF">2015-08-12T07:39:08Z</dcterms:modified>
  <cp:category/>
  <cp:version/>
  <cp:contentType/>
  <cp:contentStatus/>
</cp:coreProperties>
</file>