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<sst xmlns="http://schemas.openxmlformats.org/spreadsheetml/2006/main" count="384" uniqueCount="217">
  <si>
    <t>Dział</t>
  </si>
  <si>
    <t>Rozdz.</t>
  </si>
  <si>
    <t>Wyszczególnienie</t>
  </si>
  <si>
    <t>Przewidywane wykonanie na 2005 roku</t>
  </si>
  <si>
    <t>Plan na 2006 rok</t>
  </si>
  <si>
    <t>%</t>
  </si>
  <si>
    <t>(5:4)</t>
  </si>
  <si>
    <t>Udział % w wydatkach ogółem</t>
  </si>
  <si>
    <t>1</t>
  </si>
  <si>
    <t>2</t>
  </si>
  <si>
    <t>3</t>
  </si>
  <si>
    <t>4</t>
  </si>
  <si>
    <t>5</t>
  </si>
  <si>
    <t>6</t>
  </si>
  <si>
    <t>7</t>
  </si>
  <si>
    <t>010</t>
  </si>
  <si>
    <t>ROLNICTWO I  ŁOWIECTWO</t>
  </si>
  <si>
    <t>01005</t>
  </si>
  <si>
    <t>Prace geodezyjno-urządzeniowe na potrzeby rolnictwa</t>
  </si>
  <si>
    <t xml:space="preserve"> -wydatki  bieżące</t>
  </si>
  <si>
    <t>Pozostała działalność</t>
  </si>
  <si>
    <t>020</t>
  </si>
  <si>
    <t>LEŚNICTWO</t>
  </si>
  <si>
    <t>02001</t>
  </si>
  <si>
    <t>Gospodarka leśna</t>
  </si>
  <si>
    <t xml:space="preserve"> - wydatki bieżące</t>
  </si>
  <si>
    <t>02002</t>
  </si>
  <si>
    <t>Nadzór nad gospodarką leśną</t>
  </si>
  <si>
    <t>050</t>
  </si>
  <si>
    <t>RYBOŁÓWSTWO  I  RYBACTWO</t>
  </si>
  <si>
    <t>05095</t>
  </si>
  <si>
    <t>600</t>
  </si>
  <si>
    <t>TRANSPORT I  ŁĄCZNOŚĆ</t>
  </si>
  <si>
    <t>60014</t>
  </si>
  <si>
    <t>Drogi publiczne powiatowe</t>
  </si>
  <si>
    <t xml:space="preserve">   w tym: wynagrodzenia i pochodne od wynagrodzeń</t>
  </si>
  <si>
    <t xml:space="preserve"> - wydatki majątkowe</t>
  </si>
  <si>
    <t>60017</t>
  </si>
  <si>
    <t>Drogi wewnętrzne</t>
  </si>
  <si>
    <t>- wydatki majątkowe</t>
  </si>
  <si>
    <t>630</t>
  </si>
  <si>
    <t>TURYSTYKA</t>
  </si>
  <si>
    <t>63003</t>
  </si>
  <si>
    <t>Zadania w zakresie upowszechniania turystyki</t>
  </si>
  <si>
    <t>700</t>
  </si>
  <si>
    <t>GOSPODARKA MIESZKANIOWA</t>
  </si>
  <si>
    <t>70005</t>
  </si>
  <si>
    <t>Gospodarka gruntami i nieruchomościami</t>
  </si>
  <si>
    <t>710</t>
  </si>
  <si>
    <t>DZIAŁALNOŚĆ 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</si>
  <si>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</si>
  <si>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</si>
  <si>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</si>
  <si>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</si>
  <si>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</si>
  <si>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</si>
  <si>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 - wydatki  bieżące</t>
  </si>
  <si>
    <t xml:space="preserve">  w tym: wynagrodzenia i pochodne od wynagrodzeń</t>
  </si>
  <si>
    <t>-</t>
  </si>
  <si>
    <t>750</t>
  </si>
  <si>
    <t>ADMINISTRACJA PUBLICZNA</t>
  </si>
  <si>
    <t>75011</t>
  </si>
  <si>
    <t xml:space="preserve">Urzędy wojewódzkie </t>
  </si>
  <si>
    <t xml:space="preserve"> - wydatki bieżące </t>
  </si>
  <si>
    <t xml:space="preserve"> - w tym: wynagrodzenia i pochodne od wynagrodzeń</t>
  </si>
  <si>
    <t>75019</t>
  </si>
  <si>
    <t>Rady powiatów</t>
  </si>
  <si>
    <t xml:space="preserve">  w tym: diety radnych</t>
  </si>
  <si>
    <t>75020</t>
  </si>
  <si>
    <t>Starostwa powiatowe</t>
  </si>
  <si>
    <t>75045</t>
  </si>
  <si>
    <t>Komisje poborowe</t>
  </si>
  <si>
    <t>- wydatki bieżące</t>
  </si>
  <si>
    <t>- w tym: wynagrodzenia i pochodne od wynagrodzeń</t>
  </si>
  <si>
    <t>Promocja jednostek samorządu terytorialnego</t>
  </si>
  <si>
    <t>75095</t>
  </si>
  <si>
    <t>752</t>
  </si>
  <si>
    <t>OBRONA NARODOWA</t>
  </si>
  <si>
    <t>500</t>
  </si>
  <si>
    <t>75212</t>
  </si>
  <si>
    <t>Pozostałe wydatki obronne</t>
  </si>
  <si>
    <t>754</t>
  </si>
  <si>
    <t>BEZPIECZEŃSTWO PUBLICZNE I OCHRONA PRZECIWPOŻAROWA</t>
  </si>
  <si>
    <t>75414</t>
  </si>
  <si>
    <t>Obrona cywilna</t>
  </si>
  <si>
    <t>-wydatki majątkowe</t>
  </si>
  <si>
    <t>75415</t>
  </si>
  <si>
    <t>Zadania ratownictwa górskiego i wodnego</t>
  </si>
  <si>
    <t xml:space="preserve">  w tym: dotacje dla stowarzyszeń</t>
  </si>
  <si>
    <t>75495</t>
  </si>
  <si>
    <t>757</t>
  </si>
  <si>
    <t>OBSŁUGA  DŁUGU  PUBLICZNEGO</t>
  </si>
  <si>
    <t>75702</t>
  </si>
  <si>
    <t>758</t>
  </si>
  <si>
    <t>RÓŻNE ROZLICZENIA</t>
  </si>
  <si>
    <t>75818</t>
  </si>
  <si>
    <t>Rezerwy ogólne i celowe</t>
  </si>
  <si>
    <t>801</t>
  </si>
  <si>
    <t>OŚWIATA  I  WYCHOWANIE</t>
  </si>
  <si>
    <t>80102</t>
  </si>
  <si>
    <t>Szkoły podstawowe specjalne</t>
  </si>
  <si>
    <t xml:space="preserve">               -dotacja dla szkoły niepublicznej</t>
  </si>
  <si>
    <t>80110</t>
  </si>
  <si>
    <t>Gimnazja</t>
  </si>
  <si>
    <t>80111</t>
  </si>
  <si>
    <t>Gimnazja specjalne</t>
  </si>
  <si>
    <t xml:space="preserve">               - dotacja dla szkoły niepublicznej</t>
  </si>
  <si>
    <t>80113</t>
  </si>
  <si>
    <t>Dowożenie uczniów do szkół</t>
  </si>
  <si>
    <t>-wydatki bieżące</t>
  </si>
  <si>
    <t>80120</t>
  </si>
  <si>
    <t>Licea ogólnokształcące</t>
  </si>
  <si>
    <t>80123</t>
  </si>
  <si>
    <t>Licea profilowane</t>
  </si>
  <si>
    <t>80130</t>
  </si>
  <si>
    <t>Szkoły zawodowe</t>
  </si>
  <si>
    <t>80134</t>
  </si>
  <si>
    <t>Szkoły zawodowe specjalne</t>
  </si>
  <si>
    <t xml:space="preserve">   w tym: wynagrodzenia i pochodne od wynagrodzeń </t>
  </si>
  <si>
    <t>80146</t>
  </si>
  <si>
    <t>Dokształcanie i doskonalenie nauczycieli</t>
  </si>
  <si>
    <t>80195</t>
  </si>
  <si>
    <t>851</t>
  </si>
  <si>
    <t>OCHRONA ZDROWIA</t>
  </si>
  <si>
    <t>85111</t>
  </si>
  <si>
    <t>Szpitale ogólne</t>
  </si>
  <si>
    <t xml:space="preserve">- wydatki bieżące </t>
  </si>
  <si>
    <t>85141</t>
  </si>
  <si>
    <t>Ratownictwo medyczne</t>
  </si>
  <si>
    <t>85149</t>
  </si>
  <si>
    <t>Programy polityki  zdrowotnej</t>
  </si>
  <si>
    <t>85156</t>
  </si>
  <si>
    <t>Składki na ubezpieczenie zdrowotne  oraz świadczenia  dla osób nie objętych obowiązkiem ubezpieczenia zdrowotnego</t>
  </si>
  <si>
    <t>852</t>
  </si>
  <si>
    <t>POMOC SPOŁECZNA</t>
  </si>
  <si>
    <t>85201</t>
  </si>
  <si>
    <t>Placówki opiekuńczo-wychowawcze</t>
  </si>
  <si>
    <t xml:space="preserve">   w tym: -wynagrodzenia i pochodne od wynagrodzeń</t>
  </si>
  <si>
    <t>85202</t>
  </si>
  <si>
    <t>Domy pomocy społecznej</t>
  </si>
  <si>
    <t>85204</t>
  </si>
  <si>
    <t>Rodziny zastępcze</t>
  </si>
  <si>
    <t>w tym: wynagrodzenia i pochodne od wynagrodzeń</t>
  </si>
  <si>
    <t>85218</t>
  </si>
  <si>
    <t xml:space="preserve">Powiatowe centra pomocy rodzinie </t>
  </si>
  <si>
    <t>85295</t>
  </si>
  <si>
    <t>853</t>
  </si>
  <si>
    <t>POZOSTAŁE  ZADANIA W ZAKRESIE POLITYKI SPOŁECZNEJ</t>
  </si>
  <si>
    <t>85311</t>
  </si>
  <si>
    <t>Rehabilitacja zawodowa i społeczna osób niepełnosprawnych</t>
  </si>
  <si>
    <t>85324</t>
  </si>
  <si>
    <t>Państwowy Fundusz Rehabilitacji Osób Niepełnosprawnych</t>
  </si>
  <si>
    <t>85333</t>
  </si>
  <si>
    <t>Powiatowe urzędy pracy</t>
  </si>
  <si>
    <t>85395</t>
  </si>
  <si>
    <t>854</t>
  </si>
  <si>
    <t>EDUKACYJNA OPIEKA WYCHOWAWCZA</t>
  </si>
  <si>
    <t>85401</t>
  </si>
  <si>
    <t>Świetlice szkolne</t>
  </si>
  <si>
    <t>85403</t>
  </si>
  <si>
    <t>Specjalne ośrodki szkolno-wychowawcze</t>
  </si>
  <si>
    <t xml:space="preserve">   w tym :wynagrodzenia i pochodne od wynagrodzeń</t>
  </si>
  <si>
    <t>85406</t>
  </si>
  <si>
    <t>Poradnie psychologiczno-pedagogiczne ,  w tym  poradnie specjalistyczne</t>
  </si>
  <si>
    <t>85410</t>
  </si>
  <si>
    <t>Internaty i bursy szkolne</t>
  </si>
  <si>
    <t>85411</t>
  </si>
  <si>
    <t>Domy wczasów dziecięcych</t>
  </si>
  <si>
    <t>85415</t>
  </si>
  <si>
    <t>Pomoc materialna dla uczniów</t>
  </si>
  <si>
    <t>85417</t>
  </si>
  <si>
    <t>Szkolne schroniska młodzieżowe</t>
  </si>
  <si>
    <t xml:space="preserve">    w tym: wynagrodzenia i pochodne od wynagrodzeń</t>
  </si>
  <si>
    <t>85446</t>
  </si>
  <si>
    <t>85495</t>
  </si>
  <si>
    <t xml:space="preserve">  - wydatki bieżące</t>
  </si>
  <si>
    <t>900</t>
  </si>
  <si>
    <t>GOSPODARKA KOMUNALNA I OCHRONA ŚRODOWISKA</t>
  </si>
  <si>
    <t>90006</t>
  </si>
  <si>
    <t>Ochrona gleby i wód podziemnych</t>
  </si>
  <si>
    <t>921</t>
  </si>
  <si>
    <t>KULTURA I OCHRONA DZIEDZICTWA NARODOWEGO</t>
  </si>
  <si>
    <t>92105</t>
  </si>
  <si>
    <t>Pozostałe zadania w zakresie kultury</t>
  </si>
  <si>
    <t>92116</t>
  </si>
  <si>
    <t>Biblioteki</t>
  </si>
  <si>
    <t>926</t>
  </si>
  <si>
    <t>KULTURA FIZYCZNA  I  SPORT</t>
  </si>
  <si>
    <t>92605</t>
  </si>
  <si>
    <t>Zadania w zakresie kultury fizycznej i sportu</t>
  </si>
  <si>
    <t>w tym: dotacje na  zadania z zakresu kultury fizycznej i sportu</t>
  </si>
  <si>
    <t>WYDATKI OGÓŁEM</t>
  </si>
  <si>
    <t xml:space="preserve">z tego:- wydatki bieżące </t>
  </si>
  <si>
    <t>w tym:- wynagrodzenia i pochodne od wynagrodzeń</t>
  </si>
  <si>
    <t xml:space="preserve">                       - dotacje</t>
  </si>
  <si>
    <t xml:space="preserve">                       - wydatki na obsługę długu publicznego (kredytów) </t>
  </si>
  <si>
    <t xml:space="preserve">                       - rezerwa na wydatki bieżące</t>
  </si>
  <si>
    <t>w tym: - rezerwa celowa na wyd. szkół i plac . oświat.</t>
  </si>
  <si>
    <t xml:space="preserve">            - wydatki majątkowe</t>
  </si>
  <si>
    <t>Obsługa papierów wartościowych, kredytów i pożyczek jednostek  samorządu terytorialnego</t>
  </si>
  <si>
    <t>Załącznik Nr 2</t>
  </si>
  <si>
    <t>Ośrodki dokumentacji geodezyjnej i kartograficznej</t>
  </si>
  <si>
    <t>(w złotych)</t>
  </si>
  <si>
    <t>w tym: dotacja na zadania w zakresie kultury</t>
  </si>
  <si>
    <t xml:space="preserve">                            WYDATKI    POWIATU     W       2006 ROKU     WEDŁUG      DZIAŁÓW </t>
  </si>
  <si>
    <t xml:space="preserve">              - rezerwa na wydatki bieżące</t>
  </si>
  <si>
    <t xml:space="preserve">              - rezerwa celowa na zadania z zakresu pomocy społecznej</t>
  </si>
  <si>
    <t xml:space="preserve">               -dotacja  na zadania opiek-wychow zlec.stowarzyszeniom</t>
  </si>
  <si>
    <t xml:space="preserve">               -dotacja  dla powaitów na zadania opiek-wychowawcze</t>
  </si>
  <si>
    <t>dotacja dla powiatu choszczyńskiego na zadania bieżące</t>
  </si>
  <si>
    <t>I ROZDZIAŁÓW KLASYFIKACJI BUDŻETOWEJ</t>
  </si>
  <si>
    <t xml:space="preserve">   w tym: dotacja dla miasta Jelenia Góra na działalność     instruktażowo-     szkoleniową  biblioteki powiatowej</t>
  </si>
  <si>
    <t>Rady  Powiatu Jeleniogórskiego</t>
  </si>
  <si>
    <t>w tym: - rezerwa celowa na wyd. szkół i plac. oświatowych</t>
  </si>
  <si>
    <t xml:space="preserve"> - dotacja dla Zgromadzenia Zakonnego (DPS w  Szklarskiej Porębie)</t>
  </si>
  <si>
    <t>do uchwały Nr XXXVI/233/05</t>
  </si>
  <si>
    <t>z dnia 29 grudnia 2005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</si>
</sst>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8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7" xfId="0" applyFont="1" applyBorder="1" applyAlignment="1">
      <alignment horizontal="center" vertical="top" wrapText="1"/>
    </xf>
    <xf numFmtId="169" fontId="2" fillId="0" borderId="6" xfId="15" applyNumberFormat="1" applyFont="1" applyBorder="1" applyAlignment="1">
      <alignment horizontal="center" wrapText="1"/>
    </xf>
    <xf numFmtId="169" fontId="3" fillId="0" borderId="6" xfId="15" applyNumberFormat="1" applyFont="1" applyBorder="1" applyAlignment="1">
      <alignment horizontal="center" wrapText="1"/>
    </xf>
    <xf numFmtId="169" fontId="2" fillId="0" borderId="6" xfId="15" applyNumberFormat="1" applyFont="1" applyBorder="1" applyAlignment="1">
      <alignment wrapText="1"/>
    </xf>
    <xf numFmtId="169" fontId="3" fillId="0" borderId="6" xfId="15" applyNumberFormat="1" applyFont="1" applyBorder="1" applyAlignment="1">
      <alignment wrapText="1"/>
    </xf>
    <xf numFmtId="169" fontId="2" fillId="0" borderId="5" xfId="15" applyNumberFormat="1" applyFont="1" applyBorder="1" applyAlignment="1">
      <alignment wrapText="1"/>
    </xf>
    <xf numFmtId="169" fontId="3" fillId="0" borderId="8" xfId="15" applyNumberFormat="1" applyFont="1" applyBorder="1" applyAlignment="1">
      <alignment wrapText="1"/>
    </xf>
    <xf numFmtId="169" fontId="3" fillId="0" borderId="5" xfId="15" applyNumberFormat="1" applyFont="1" applyBorder="1" applyAlignment="1">
      <alignment wrapText="1"/>
    </xf>
    <xf numFmtId="169" fontId="2" fillId="0" borderId="1" xfId="15" applyNumberFormat="1" applyFont="1" applyBorder="1" applyAlignment="1">
      <alignment horizontal="center" wrapText="1"/>
    </xf>
    <xf numFmtId="169" fontId="3" fillId="0" borderId="8" xfId="15" applyNumberFormat="1" applyFont="1" applyBorder="1" applyAlignment="1">
      <alignment horizontal="center" wrapText="1"/>
    </xf>
    <xf numFmtId="169" fontId="3" fillId="0" borderId="7" xfId="15" applyNumberFormat="1" applyFont="1" applyBorder="1" applyAlignment="1">
      <alignment horizontal="center" wrapText="1"/>
    </xf>
    <xf numFmtId="169" fontId="3" fillId="0" borderId="5" xfId="15" applyNumberFormat="1" applyFont="1" applyBorder="1" applyAlignment="1">
      <alignment horizontal="center" wrapText="1"/>
    </xf>
    <xf numFmtId="169" fontId="3" fillId="0" borderId="1" xfId="15" applyNumberFormat="1" applyFont="1" applyBorder="1" applyAlignment="1">
      <alignment horizontal="center" wrapText="1"/>
    </xf>
    <xf numFmtId="43" fontId="2" fillId="0" borderId="6" xfId="15" applyNumberFormat="1" applyFont="1" applyBorder="1" applyAlignment="1">
      <alignment horizontal="center" wrapText="1"/>
    </xf>
    <xf numFmtId="43" fontId="3" fillId="0" borderId="6" xfId="15" applyNumberFormat="1" applyFont="1" applyBorder="1" applyAlignment="1">
      <alignment horizontal="center" wrapText="1"/>
    </xf>
    <xf numFmtId="43" fontId="1" fillId="0" borderId="6" xfId="15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43" fontId="3" fillId="0" borderId="8" xfId="15" applyNumberFormat="1" applyFont="1" applyBorder="1" applyAlignment="1">
      <alignment horizontal="center" wrapText="1"/>
    </xf>
    <xf numFmtId="43" fontId="2" fillId="0" borderId="8" xfId="15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wrapText="1"/>
    </xf>
    <xf numFmtId="2" fontId="2" fillId="0" borderId="8" xfId="0" applyNumberFormat="1" applyFont="1" applyBorder="1" applyAlignment="1">
      <alignment horizont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169" fontId="2" fillId="0" borderId="8" xfId="15" applyNumberFormat="1" applyFont="1" applyBorder="1" applyAlignment="1">
      <alignment wrapText="1"/>
    </xf>
    <xf numFmtId="169" fontId="2" fillId="0" borderId="8" xfId="15" applyNumberFormat="1" applyFont="1" applyBorder="1" applyAlignment="1">
      <alignment horizontal="center" wrapText="1"/>
    </xf>
    <xf numFmtId="43" fontId="7" fillId="0" borderId="6" xfId="15" applyNumberFormat="1" applyFont="1" applyBorder="1" applyAlignment="1">
      <alignment horizontal="center" wrapText="1"/>
    </xf>
    <xf numFmtId="0" fontId="3" fillId="0" borderId="7" xfId="0" applyFont="1" applyBorder="1" applyAlignment="1">
      <alignment vertical="top" wrapText="1"/>
    </xf>
    <xf numFmtId="0" fontId="5" fillId="0" borderId="0" xfId="0" applyFont="1" applyAlignment="1">
      <alignment/>
    </xf>
    <xf numFmtId="0" fontId="3" fillId="0" borderId="8" xfId="0" applyFont="1" applyBorder="1" applyAlignment="1" quotePrefix="1">
      <alignment vertical="top" wrapText="1"/>
    </xf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1"/>
  <sheetViews>
    <sheetView tabSelected="1" workbookViewId="0" topLeftCell="A256">
      <selection activeCell="E4" sqref="E4:F4"/>
    </sheetView>
  </sheetViews>
  <sheetFormatPr defaultColWidth="9.140625" defaultRowHeight="12.75"/>
  <cols>
    <col min="1" max="1" width="5.140625" style="0" customWidth="1"/>
    <col min="2" max="2" width="7.140625" style="0" customWidth="1"/>
    <col min="3" max="3" width="65.140625" style="0" customWidth="1"/>
    <col min="4" max="4" width="14.8515625" style="0" customWidth="1"/>
    <col min="5" max="5" width="14.140625" style="0" customWidth="1"/>
    <col min="6" max="6" width="11.00390625" style="0" customWidth="1"/>
    <col min="7" max="7" width="9.8515625" style="0" customWidth="1"/>
  </cols>
  <sheetData>
    <row r="1" ht="12.75">
      <c r="E1" s="25" t="s">
        <v>200</v>
      </c>
    </row>
    <row r="2" ht="12.75">
      <c r="E2" s="25" t="s">
        <v>215</v>
      </c>
    </row>
    <row r="3" ht="12.75">
      <c r="E3" s="25" t="s">
        <v>212</v>
      </c>
    </row>
    <row r="4" spans="5:6" ht="12.75">
      <c r="E4" s="56" t="s">
        <v>216</v>
      </c>
      <c r="F4" s="56"/>
    </row>
    <row r="5" spans="3:6" ht="14.25">
      <c r="C5" s="60" t="s">
        <v>204</v>
      </c>
      <c r="D5" s="60"/>
      <c r="E5" s="60"/>
      <c r="F5" s="42"/>
    </row>
    <row r="6" spans="3:5" ht="14.25">
      <c r="C6" s="60" t="s">
        <v>210</v>
      </c>
      <c r="D6" s="60"/>
      <c r="E6" s="60"/>
    </row>
    <row r="7" ht="14.25">
      <c r="C7" s="54"/>
    </row>
    <row r="9" ht="13.5" thickBot="1">
      <c r="F9" t="s">
        <v>202</v>
      </c>
    </row>
    <row r="10" spans="1:7" ht="12.75">
      <c r="A10" s="1"/>
      <c r="B10" s="4"/>
      <c r="C10" s="4"/>
      <c r="D10" s="57" t="s">
        <v>3</v>
      </c>
      <c r="E10" s="4"/>
      <c r="F10" s="4"/>
      <c r="G10" s="57" t="s">
        <v>7</v>
      </c>
    </row>
    <row r="11" spans="1:7" ht="12.75">
      <c r="A11" s="2" t="s">
        <v>0</v>
      </c>
      <c r="B11" s="5" t="s">
        <v>1</v>
      </c>
      <c r="C11" s="5" t="s">
        <v>2</v>
      </c>
      <c r="D11" s="58"/>
      <c r="E11" s="5" t="s">
        <v>4</v>
      </c>
      <c r="F11" s="5" t="s">
        <v>5</v>
      </c>
      <c r="G11" s="58"/>
    </row>
    <row r="12" spans="1:7" ht="13.5" thickBot="1">
      <c r="A12" s="3"/>
      <c r="B12" s="6"/>
      <c r="C12" s="6"/>
      <c r="D12" s="59"/>
      <c r="E12" s="6"/>
      <c r="F12" s="7" t="s">
        <v>6</v>
      </c>
      <c r="G12" s="59"/>
    </row>
    <row r="13" spans="1:7" ht="13.5" thickBot="1">
      <c r="A13" s="8" t="s">
        <v>8</v>
      </c>
      <c r="B13" s="7" t="s">
        <v>9</v>
      </c>
      <c r="C13" s="7" t="s">
        <v>10</v>
      </c>
      <c r="D13" s="7" t="s">
        <v>11</v>
      </c>
      <c r="E13" s="7" t="s">
        <v>12</v>
      </c>
      <c r="F13" s="7" t="s">
        <v>13</v>
      </c>
      <c r="G13" s="7" t="s">
        <v>14</v>
      </c>
    </row>
    <row r="14" spans="1:7" ht="16.5" thickBot="1">
      <c r="A14" s="9" t="s">
        <v>15</v>
      </c>
      <c r="B14" s="10"/>
      <c r="C14" s="11" t="s">
        <v>16</v>
      </c>
      <c r="D14" s="29">
        <v>10000</v>
      </c>
      <c r="E14" s="27">
        <v>20000</v>
      </c>
      <c r="F14" s="39">
        <f>E14/D14*100</f>
        <v>200</v>
      </c>
      <c r="G14" s="46">
        <f>E14/E204*100</f>
        <v>0.04051755996609004</v>
      </c>
    </row>
    <row r="15" spans="1:7" ht="16.5" thickBot="1">
      <c r="A15" s="12"/>
      <c r="B15" s="13" t="s">
        <v>17</v>
      </c>
      <c r="C15" s="14" t="s">
        <v>18</v>
      </c>
      <c r="D15" s="30">
        <v>10000</v>
      </c>
      <c r="E15" s="28">
        <v>20000</v>
      </c>
      <c r="F15" s="40">
        <f aca="true" t="shared" si="0" ref="F15:F76">E15/D15*100</f>
        <v>200</v>
      </c>
      <c r="G15" s="46">
        <f>E15/E204*100</f>
        <v>0.04051755996609004</v>
      </c>
    </row>
    <row r="16" spans="1:7" ht="16.5" thickBot="1">
      <c r="A16" s="12"/>
      <c r="B16" s="13"/>
      <c r="C16" s="14" t="s">
        <v>19</v>
      </c>
      <c r="D16" s="30">
        <v>10000</v>
      </c>
      <c r="E16" s="28">
        <v>20000</v>
      </c>
      <c r="F16" s="40">
        <f t="shared" si="0"/>
        <v>200</v>
      </c>
      <c r="G16" s="46">
        <f>E16/E204*100</f>
        <v>0.04051755996609004</v>
      </c>
    </row>
    <row r="17" spans="1:7" ht="17.25" customHeight="1" thickBot="1">
      <c r="A17" s="9" t="s">
        <v>21</v>
      </c>
      <c r="B17" s="10"/>
      <c r="C17" s="11" t="s">
        <v>22</v>
      </c>
      <c r="D17" s="29">
        <v>142878</v>
      </c>
      <c r="E17" s="27">
        <f>E18+E20</f>
        <v>143437</v>
      </c>
      <c r="F17" s="39">
        <f t="shared" si="0"/>
        <v>100.39124287853973</v>
      </c>
      <c r="G17" s="46">
        <f>SUM((E17/49361314)*100)</f>
        <v>0.2905858624428029</v>
      </c>
    </row>
    <row r="18" spans="1:7" ht="16.5" thickBot="1">
      <c r="A18" s="12"/>
      <c r="B18" s="13" t="s">
        <v>23</v>
      </c>
      <c r="C18" s="14" t="s">
        <v>24</v>
      </c>
      <c r="D18" s="30">
        <v>116941</v>
      </c>
      <c r="E18" s="28">
        <v>114937</v>
      </c>
      <c r="F18" s="40">
        <f t="shared" si="0"/>
        <v>98.28631532140139</v>
      </c>
      <c r="G18" s="46">
        <f aca="true" t="shared" si="1" ref="G18:G81">SUM((E18/49361314)*100)</f>
        <v>0.23284833949112457</v>
      </c>
    </row>
    <row r="19" spans="1:7" ht="16.5" thickBot="1">
      <c r="A19" s="12"/>
      <c r="B19" s="13"/>
      <c r="C19" s="14" t="s">
        <v>25</v>
      </c>
      <c r="D19" s="30">
        <v>116941</v>
      </c>
      <c r="E19" s="28">
        <v>114937</v>
      </c>
      <c r="F19" s="40">
        <f t="shared" si="0"/>
        <v>98.28631532140139</v>
      </c>
      <c r="G19" s="46">
        <f t="shared" si="1"/>
        <v>0.23284833949112457</v>
      </c>
    </row>
    <row r="20" spans="1:7" ht="16.5" thickBot="1">
      <c r="A20" s="12"/>
      <c r="B20" s="13" t="s">
        <v>26</v>
      </c>
      <c r="C20" s="14" t="s">
        <v>27</v>
      </c>
      <c r="D20" s="30">
        <v>25937</v>
      </c>
      <c r="E20" s="28">
        <v>28500</v>
      </c>
      <c r="F20" s="40">
        <f t="shared" si="0"/>
        <v>109.88163627250647</v>
      </c>
      <c r="G20" s="46">
        <f t="shared" si="1"/>
        <v>0.05773752295167832</v>
      </c>
    </row>
    <row r="21" spans="1:7" ht="16.5" thickBot="1">
      <c r="A21" s="12"/>
      <c r="B21" s="13"/>
      <c r="C21" s="14" t="s">
        <v>25</v>
      </c>
      <c r="D21" s="30">
        <v>25937</v>
      </c>
      <c r="E21" s="28">
        <v>28500</v>
      </c>
      <c r="F21" s="40">
        <f t="shared" si="0"/>
        <v>109.88163627250647</v>
      </c>
      <c r="G21" s="46">
        <f t="shared" si="1"/>
        <v>0.05773752295167832</v>
      </c>
    </row>
    <row r="22" spans="1:7" ht="16.5" thickBot="1">
      <c r="A22" s="9" t="s">
        <v>28</v>
      </c>
      <c r="B22" s="10"/>
      <c r="C22" s="11" t="s">
        <v>29</v>
      </c>
      <c r="D22" s="29">
        <v>1000</v>
      </c>
      <c r="E22" s="27">
        <v>1000</v>
      </c>
      <c r="F22" s="39">
        <f t="shared" si="0"/>
        <v>100</v>
      </c>
      <c r="G22" s="46">
        <f t="shared" si="1"/>
        <v>0.002025877998304502</v>
      </c>
    </row>
    <row r="23" spans="1:7" ht="16.5" thickBot="1">
      <c r="A23" s="12"/>
      <c r="B23" s="13" t="s">
        <v>30</v>
      </c>
      <c r="C23" s="14" t="s">
        <v>20</v>
      </c>
      <c r="D23" s="30">
        <v>1000</v>
      </c>
      <c r="E23" s="28">
        <v>1000</v>
      </c>
      <c r="F23" s="40">
        <f t="shared" si="0"/>
        <v>100</v>
      </c>
      <c r="G23" s="46">
        <f t="shared" si="1"/>
        <v>0.002025877998304502</v>
      </c>
    </row>
    <row r="24" spans="1:7" ht="16.5" thickBot="1">
      <c r="A24" s="12"/>
      <c r="B24" s="13"/>
      <c r="C24" s="14" t="s">
        <v>25</v>
      </c>
      <c r="D24" s="30">
        <v>1000</v>
      </c>
      <c r="E24" s="28">
        <v>1000</v>
      </c>
      <c r="F24" s="40">
        <f t="shared" si="0"/>
        <v>100</v>
      </c>
      <c r="G24" s="46">
        <f t="shared" si="1"/>
        <v>0.002025877998304502</v>
      </c>
    </row>
    <row r="25" spans="1:7" ht="16.5" thickBot="1">
      <c r="A25" s="9" t="s">
        <v>31</v>
      </c>
      <c r="B25" s="10"/>
      <c r="C25" s="11" t="s">
        <v>32</v>
      </c>
      <c r="D25" s="29">
        <f>D26+D30</f>
        <v>2634840</v>
      </c>
      <c r="E25" s="27">
        <v>3510385</v>
      </c>
      <c r="F25" s="39">
        <f t="shared" si="0"/>
        <v>133.22953196399024</v>
      </c>
      <c r="G25" s="46">
        <f t="shared" si="1"/>
        <v>7.1116117370781495</v>
      </c>
    </row>
    <row r="26" spans="1:7" ht="16.5" thickBot="1">
      <c r="A26" s="12"/>
      <c r="B26" s="13" t="s">
        <v>33</v>
      </c>
      <c r="C26" s="14" t="s">
        <v>34</v>
      </c>
      <c r="D26" s="30">
        <f>D27+D29</f>
        <v>2341710</v>
      </c>
      <c r="E26" s="28">
        <v>3510385</v>
      </c>
      <c r="F26" s="40">
        <f t="shared" si="0"/>
        <v>149.9069056373334</v>
      </c>
      <c r="G26" s="46">
        <f t="shared" si="1"/>
        <v>7.1116117370781495</v>
      </c>
    </row>
    <row r="27" spans="1:7" ht="16.5" thickBot="1">
      <c r="A27" s="12"/>
      <c r="B27" s="13"/>
      <c r="C27" s="14" t="s">
        <v>25</v>
      </c>
      <c r="D27" s="30">
        <v>1804210</v>
      </c>
      <c r="E27" s="28">
        <v>1547385</v>
      </c>
      <c r="F27" s="40">
        <f t="shared" si="0"/>
        <v>85.7652379711896</v>
      </c>
      <c r="G27" s="46">
        <f t="shared" si="1"/>
        <v>3.1348132264064117</v>
      </c>
    </row>
    <row r="28" spans="1:7" ht="16.5" thickBot="1">
      <c r="A28" s="12"/>
      <c r="B28" s="13"/>
      <c r="C28" s="14" t="s">
        <v>35</v>
      </c>
      <c r="D28" s="30">
        <v>350296</v>
      </c>
      <c r="E28" s="28">
        <v>340085</v>
      </c>
      <c r="F28" s="40">
        <f t="shared" si="0"/>
        <v>97.08503665471487</v>
      </c>
      <c r="G28" s="46">
        <f t="shared" si="1"/>
        <v>0.6889707190533867</v>
      </c>
    </row>
    <row r="29" spans="1:7" ht="16.5" thickBot="1">
      <c r="A29" s="12"/>
      <c r="B29" s="13"/>
      <c r="C29" s="14" t="s">
        <v>36</v>
      </c>
      <c r="D29" s="30">
        <v>537500</v>
      </c>
      <c r="E29" s="28">
        <v>1963000</v>
      </c>
      <c r="F29" s="40">
        <f t="shared" si="0"/>
        <v>365.2093023255814</v>
      </c>
      <c r="G29" s="46">
        <f t="shared" si="1"/>
        <v>3.976798510671738</v>
      </c>
    </row>
    <row r="30" spans="1:7" ht="16.5" thickBot="1">
      <c r="A30" s="12"/>
      <c r="B30" s="13" t="s">
        <v>37</v>
      </c>
      <c r="C30" s="14" t="s">
        <v>38</v>
      </c>
      <c r="D30" s="30">
        <v>293130</v>
      </c>
      <c r="E30" s="28" t="s">
        <v>58</v>
      </c>
      <c r="F30" s="39" t="s">
        <v>58</v>
      </c>
      <c r="G30" s="46" t="s">
        <v>58</v>
      </c>
    </row>
    <row r="31" spans="1:7" ht="16.5" thickBot="1">
      <c r="A31" s="18"/>
      <c r="B31" s="19"/>
      <c r="C31" s="20" t="s">
        <v>39</v>
      </c>
      <c r="D31" s="32">
        <v>293130</v>
      </c>
      <c r="E31" s="35" t="s">
        <v>58</v>
      </c>
      <c r="F31" s="44" t="s">
        <v>58</v>
      </c>
      <c r="G31" s="47" t="s">
        <v>58</v>
      </c>
    </row>
    <row r="32" spans="1:7" ht="16.5" thickBot="1">
      <c r="A32" s="9" t="s">
        <v>40</v>
      </c>
      <c r="B32" s="10"/>
      <c r="C32" s="11" t="s">
        <v>41</v>
      </c>
      <c r="D32" s="29">
        <v>251154</v>
      </c>
      <c r="E32" s="27">
        <v>151950</v>
      </c>
      <c r="F32" s="39">
        <f t="shared" si="0"/>
        <v>60.50072863661339</v>
      </c>
      <c r="G32" s="46">
        <f t="shared" si="1"/>
        <v>0.3078321618423691</v>
      </c>
    </row>
    <row r="33" spans="1:7" ht="16.5" thickBot="1">
      <c r="A33" s="12"/>
      <c r="B33" s="13" t="s">
        <v>42</v>
      </c>
      <c r="C33" s="14" t="s">
        <v>43</v>
      </c>
      <c r="D33" s="30">
        <v>251154</v>
      </c>
      <c r="E33" s="28">
        <v>151950</v>
      </c>
      <c r="F33" s="40">
        <f t="shared" si="0"/>
        <v>60.50072863661339</v>
      </c>
      <c r="G33" s="46">
        <f t="shared" si="1"/>
        <v>0.3078321618423691</v>
      </c>
    </row>
    <row r="34" spans="1:7" ht="16.5" thickBot="1">
      <c r="A34" s="12"/>
      <c r="B34" s="13"/>
      <c r="C34" s="14" t="s">
        <v>25</v>
      </c>
      <c r="D34" s="30">
        <v>251154</v>
      </c>
      <c r="E34" s="28">
        <v>151950</v>
      </c>
      <c r="F34" s="40">
        <f t="shared" si="0"/>
        <v>60.50072863661339</v>
      </c>
      <c r="G34" s="46">
        <f t="shared" si="1"/>
        <v>0.3078321618423691</v>
      </c>
    </row>
    <row r="35" spans="1:7" ht="16.5" thickBot="1">
      <c r="A35" s="12"/>
      <c r="B35" s="13"/>
      <c r="C35" s="14" t="s">
        <v>35</v>
      </c>
      <c r="D35" s="30">
        <v>24373</v>
      </c>
      <c r="E35" s="28" t="s">
        <v>58</v>
      </c>
      <c r="F35" s="39" t="s">
        <v>58</v>
      </c>
      <c r="G35" s="46">
        <v>0</v>
      </c>
    </row>
    <row r="36" spans="1:7" ht="16.5" thickBot="1">
      <c r="A36" s="9" t="s">
        <v>44</v>
      </c>
      <c r="B36" s="10"/>
      <c r="C36" s="11" t="s">
        <v>45</v>
      </c>
      <c r="D36" s="29">
        <f>D37</f>
        <v>560461</v>
      </c>
      <c r="E36" s="27">
        <v>1312376</v>
      </c>
      <c r="F36" s="39">
        <f t="shared" si="0"/>
        <v>234.1600932089833</v>
      </c>
      <c r="G36" s="46">
        <f t="shared" si="1"/>
        <v>2.6587136639028697</v>
      </c>
    </row>
    <row r="37" spans="1:7" ht="16.5" thickBot="1">
      <c r="A37" s="12"/>
      <c r="B37" s="13" t="s">
        <v>46</v>
      </c>
      <c r="C37" s="14" t="s">
        <v>47</v>
      </c>
      <c r="D37" s="30">
        <f>D38+D40</f>
        <v>560461</v>
      </c>
      <c r="E37" s="28">
        <f>E38+E40</f>
        <v>1312376</v>
      </c>
      <c r="F37" s="39">
        <f t="shared" si="0"/>
        <v>234.1600932089833</v>
      </c>
      <c r="G37" s="46">
        <f t="shared" si="1"/>
        <v>2.6587136639028697</v>
      </c>
    </row>
    <row r="38" spans="1:7" ht="16.5" thickBot="1">
      <c r="A38" s="12"/>
      <c r="B38" s="13"/>
      <c r="C38" s="14" t="s">
        <v>25</v>
      </c>
      <c r="D38" s="30">
        <v>468727</v>
      </c>
      <c r="E38" s="28">
        <v>132376</v>
      </c>
      <c r="F38" s="39">
        <f t="shared" si="0"/>
        <v>28.24159905446027</v>
      </c>
      <c r="G38" s="46">
        <f t="shared" si="1"/>
        <v>0.26817762590355676</v>
      </c>
    </row>
    <row r="39" spans="1:7" ht="16.5" thickBot="1">
      <c r="A39" s="12"/>
      <c r="B39" s="13"/>
      <c r="C39" s="14" t="s">
        <v>35</v>
      </c>
      <c r="D39" s="30">
        <v>16390</v>
      </c>
      <c r="E39" s="28" t="s">
        <v>58</v>
      </c>
      <c r="F39" s="39" t="s">
        <v>58</v>
      </c>
      <c r="G39" s="46">
        <v>0</v>
      </c>
    </row>
    <row r="40" spans="1:7" ht="16.5" thickBot="1">
      <c r="A40" s="12"/>
      <c r="B40" s="13"/>
      <c r="C40" s="14" t="s">
        <v>39</v>
      </c>
      <c r="D40" s="30">
        <v>91734</v>
      </c>
      <c r="E40" s="28">
        <v>1180000</v>
      </c>
      <c r="F40" s="52">
        <f t="shared" si="0"/>
        <v>1286.3278609893823</v>
      </c>
      <c r="G40" s="46">
        <f t="shared" si="1"/>
        <v>2.3905360379993126</v>
      </c>
    </row>
    <row r="41" spans="1:7" ht="16.5" thickBot="1">
      <c r="A41" s="9" t="s">
        <v>48</v>
      </c>
      <c r="B41" s="10"/>
      <c r="C41" s="11" t="s">
        <v>49</v>
      </c>
      <c r="D41" s="29">
        <v>340141</v>
      </c>
      <c r="E41" s="27">
        <f>E42+E44+E46+E48</f>
        <v>316640</v>
      </c>
      <c r="F41" s="39">
        <f t="shared" si="0"/>
        <v>93.09080645967408</v>
      </c>
      <c r="G41" s="46">
        <f t="shared" si="1"/>
        <v>0.6414740093831375</v>
      </c>
    </row>
    <row r="42" spans="1:7" ht="16.5" thickBot="1">
      <c r="A42" s="9"/>
      <c r="B42" s="13">
        <v>71012</v>
      </c>
      <c r="C42" s="14" t="s">
        <v>201</v>
      </c>
      <c r="D42" s="28" t="s">
        <v>58</v>
      </c>
      <c r="E42" s="28">
        <v>74426</v>
      </c>
      <c r="F42" s="40" t="s">
        <v>58</v>
      </c>
      <c r="G42" s="46">
        <f t="shared" si="1"/>
        <v>0.15077799590181087</v>
      </c>
    </row>
    <row r="43" spans="1:7" ht="16.5" thickBot="1">
      <c r="A43" s="9"/>
      <c r="B43" s="10"/>
      <c r="C43" s="14" t="s">
        <v>25</v>
      </c>
      <c r="D43" s="28" t="s">
        <v>58</v>
      </c>
      <c r="E43" s="28">
        <v>74426</v>
      </c>
      <c r="F43" s="40" t="s">
        <v>58</v>
      </c>
      <c r="G43" s="46">
        <f t="shared" si="1"/>
        <v>0.15077799590181087</v>
      </c>
    </row>
    <row r="44" spans="1:7" ht="16.5" thickBot="1">
      <c r="A44" s="12"/>
      <c r="B44" s="13" t="s">
        <v>50</v>
      </c>
      <c r="C44" s="14" t="s">
        <v>51</v>
      </c>
      <c r="D44" s="30">
        <v>118338</v>
      </c>
      <c r="E44" s="28">
        <v>30000</v>
      </c>
      <c r="F44" s="40">
        <f t="shared" si="0"/>
        <v>25.351112913856916</v>
      </c>
      <c r="G44" s="46">
        <f t="shared" si="1"/>
        <v>0.06077633994913507</v>
      </c>
    </row>
    <row r="45" spans="1:7" ht="16.5" thickBot="1">
      <c r="A45" s="12"/>
      <c r="B45" s="13"/>
      <c r="C45" s="14" t="s">
        <v>25</v>
      </c>
      <c r="D45" s="30">
        <v>118338</v>
      </c>
      <c r="E45" s="28">
        <v>30000</v>
      </c>
      <c r="F45" s="40">
        <f t="shared" si="0"/>
        <v>25.351112913856916</v>
      </c>
      <c r="G45" s="46">
        <f t="shared" si="1"/>
        <v>0.06077633994913507</v>
      </c>
    </row>
    <row r="46" spans="1:7" ht="16.5" thickBot="1">
      <c r="A46" s="12"/>
      <c r="B46" s="13" t="s">
        <v>52</v>
      </c>
      <c r="C46" s="14" t="s">
        <v>53</v>
      </c>
      <c r="D46" s="30">
        <v>28413</v>
      </c>
      <c r="E46" s="28">
        <v>13515</v>
      </c>
      <c r="F46" s="40">
        <f t="shared" si="0"/>
        <v>47.56625488332805</v>
      </c>
      <c r="G46" s="46">
        <f t="shared" si="1"/>
        <v>0.027379741147085346</v>
      </c>
    </row>
    <row r="47" spans="1:7" ht="16.5" thickBot="1">
      <c r="A47" s="12"/>
      <c r="B47" s="13"/>
      <c r="C47" s="14" t="s">
        <v>25</v>
      </c>
      <c r="D47" s="30">
        <v>28413</v>
      </c>
      <c r="E47" s="28">
        <v>13515</v>
      </c>
      <c r="F47" s="40">
        <f t="shared" si="0"/>
        <v>47.56625488332805</v>
      </c>
      <c r="G47" s="46">
        <f t="shared" si="1"/>
        <v>0.027379741147085346</v>
      </c>
    </row>
    <row r="48" spans="1:7" ht="16.5" thickBot="1">
      <c r="A48" s="12"/>
      <c r="B48" s="13" t="s">
        <v>54</v>
      </c>
      <c r="C48" s="14" t="s">
        <v>55</v>
      </c>
      <c r="D48" s="30">
        <v>193390</v>
      </c>
      <c r="E48" s="28">
        <v>198699</v>
      </c>
      <c r="F48" s="40">
        <f t="shared" si="0"/>
        <v>102.74522984642431</v>
      </c>
      <c r="G48" s="46">
        <f t="shared" si="1"/>
        <v>0.4025399323851063</v>
      </c>
    </row>
    <row r="49" spans="1:7" ht="16.5" thickBot="1">
      <c r="A49" s="12"/>
      <c r="B49" s="13"/>
      <c r="C49" s="14" t="s">
        <v>56</v>
      </c>
      <c r="D49" s="30">
        <v>193390</v>
      </c>
      <c r="E49" s="28">
        <v>194199</v>
      </c>
      <c r="F49" s="40">
        <f t="shared" si="0"/>
        <v>100.41832566316768</v>
      </c>
      <c r="G49" s="46">
        <f t="shared" si="1"/>
        <v>0.39342348139273603</v>
      </c>
    </row>
    <row r="50" spans="1:7" ht="16.5" thickBot="1">
      <c r="A50" s="12"/>
      <c r="B50" s="13"/>
      <c r="C50" s="14" t="s">
        <v>57</v>
      </c>
      <c r="D50" s="30">
        <v>117824</v>
      </c>
      <c r="E50" s="28">
        <v>145873</v>
      </c>
      <c r="F50" s="40">
        <f t="shared" si="0"/>
        <v>123.80584600760456</v>
      </c>
      <c r="G50" s="46">
        <f t="shared" si="1"/>
        <v>0.29552090124667263</v>
      </c>
    </row>
    <row r="51" spans="1:7" ht="16.5" thickBot="1">
      <c r="A51" s="12"/>
      <c r="B51" s="13"/>
      <c r="C51" s="14" t="s">
        <v>39</v>
      </c>
      <c r="D51" s="28" t="s">
        <v>58</v>
      </c>
      <c r="E51" s="28">
        <v>4500</v>
      </c>
      <c r="F51" s="39"/>
      <c r="G51" s="46">
        <f t="shared" si="1"/>
        <v>0.00911645099237026</v>
      </c>
    </row>
    <row r="52" spans="1:7" ht="16.5" thickBot="1">
      <c r="A52" s="9" t="s">
        <v>59</v>
      </c>
      <c r="B52" s="10"/>
      <c r="C52" s="11" t="s">
        <v>60</v>
      </c>
      <c r="D52" s="29">
        <v>8500054</v>
      </c>
      <c r="E52" s="27">
        <f>E53+E56+E59+E63+E66+E68</f>
        <v>9635900</v>
      </c>
      <c r="F52" s="39">
        <f t="shared" si="0"/>
        <v>113.3628092245061</v>
      </c>
      <c r="G52" s="46">
        <f t="shared" si="1"/>
        <v>19.52115780386235</v>
      </c>
    </row>
    <row r="53" spans="1:7" ht="16.5" thickBot="1">
      <c r="A53" s="12"/>
      <c r="B53" s="13" t="s">
        <v>61</v>
      </c>
      <c r="C53" s="14" t="s">
        <v>62</v>
      </c>
      <c r="D53" s="30">
        <v>391691</v>
      </c>
      <c r="E53" s="28">
        <v>388111</v>
      </c>
      <c r="F53" s="40">
        <f t="shared" si="0"/>
        <v>99.08601423060524</v>
      </c>
      <c r="G53" s="46">
        <f t="shared" si="1"/>
        <v>0.7862655357999586</v>
      </c>
    </row>
    <row r="54" spans="1:7" ht="16.5" thickBot="1">
      <c r="A54" s="12"/>
      <c r="B54" s="13"/>
      <c r="C54" s="14" t="s">
        <v>63</v>
      </c>
      <c r="D54" s="30">
        <v>391691</v>
      </c>
      <c r="E54" s="28">
        <v>388111</v>
      </c>
      <c r="F54" s="40">
        <f t="shared" si="0"/>
        <v>99.08601423060524</v>
      </c>
      <c r="G54" s="46">
        <f t="shared" si="1"/>
        <v>0.7862655357999586</v>
      </c>
    </row>
    <row r="55" spans="1:7" ht="16.5" thickBot="1">
      <c r="A55" s="12"/>
      <c r="B55" s="13"/>
      <c r="C55" s="14" t="s">
        <v>64</v>
      </c>
      <c r="D55" s="30">
        <v>328325</v>
      </c>
      <c r="E55" s="28">
        <v>326138</v>
      </c>
      <c r="F55" s="40">
        <f t="shared" si="0"/>
        <v>99.33389172314018</v>
      </c>
      <c r="G55" s="46">
        <f t="shared" si="1"/>
        <v>0.6607157986110337</v>
      </c>
    </row>
    <row r="56" spans="1:7" ht="16.5" thickBot="1">
      <c r="A56" s="12"/>
      <c r="B56" s="13" t="s">
        <v>65</v>
      </c>
      <c r="C56" s="14" t="s">
        <v>66</v>
      </c>
      <c r="D56" s="30">
        <v>350000</v>
      </c>
      <c r="E56" s="28">
        <v>355602</v>
      </c>
      <c r="F56" s="40">
        <f t="shared" si="0"/>
        <v>101.60057142857141</v>
      </c>
      <c r="G56" s="46">
        <f t="shared" si="1"/>
        <v>0.7204062679530776</v>
      </c>
    </row>
    <row r="57" spans="1:7" ht="16.5" thickBot="1">
      <c r="A57" s="12"/>
      <c r="B57" s="13"/>
      <c r="C57" s="14" t="s">
        <v>25</v>
      </c>
      <c r="D57" s="30">
        <v>350000</v>
      </c>
      <c r="E57" s="28">
        <v>355602</v>
      </c>
      <c r="F57" s="40">
        <f t="shared" si="0"/>
        <v>101.60057142857141</v>
      </c>
      <c r="G57" s="46">
        <f t="shared" si="1"/>
        <v>0.7204062679530776</v>
      </c>
    </row>
    <row r="58" spans="1:7" ht="16.5" thickBot="1">
      <c r="A58" s="12"/>
      <c r="B58" s="13"/>
      <c r="C58" s="14" t="s">
        <v>67</v>
      </c>
      <c r="D58" s="30">
        <v>313012</v>
      </c>
      <c r="E58" s="28">
        <v>318059</v>
      </c>
      <c r="F58" s="40">
        <f t="shared" si="0"/>
        <v>101.61239824671257</v>
      </c>
      <c r="G58" s="46">
        <f t="shared" si="1"/>
        <v>0.6443487302627317</v>
      </c>
    </row>
    <row r="59" spans="1:7" ht="16.5" thickBot="1">
      <c r="A59" s="18"/>
      <c r="B59" s="19" t="s">
        <v>68</v>
      </c>
      <c r="C59" s="20" t="s">
        <v>69</v>
      </c>
      <c r="D59" s="32">
        <v>7674043</v>
      </c>
      <c r="E59" s="35">
        <f>E60+E62</f>
        <v>8655509</v>
      </c>
      <c r="F59" s="43">
        <f t="shared" si="0"/>
        <v>112.78942533942018</v>
      </c>
      <c r="G59" s="47">
        <f t="shared" si="1"/>
        <v>17.535005247226604</v>
      </c>
    </row>
    <row r="60" spans="1:7" ht="16.5" thickBot="1">
      <c r="A60" s="12"/>
      <c r="B60" s="13"/>
      <c r="C60" s="14" t="s">
        <v>25</v>
      </c>
      <c r="D60" s="30">
        <v>5349007</v>
      </c>
      <c r="E60" s="28">
        <v>5585509</v>
      </c>
      <c r="F60" s="40">
        <f t="shared" si="0"/>
        <v>104.42141877922388</v>
      </c>
      <c r="G60" s="46">
        <f t="shared" si="1"/>
        <v>11.315559792431781</v>
      </c>
    </row>
    <row r="61" spans="1:7" ht="16.5" thickBot="1">
      <c r="A61" s="12"/>
      <c r="B61" s="13"/>
      <c r="C61" s="14" t="s">
        <v>35</v>
      </c>
      <c r="D61" s="30">
        <v>3826414</v>
      </c>
      <c r="E61" s="28">
        <v>4094964</v>
      </c>
      <c r="F61" s="40">
        <f t="shared" si="0"/>
        <v>107.01832054764591</v>
      </c>
      <c r="G61" s="46">
        <f t="shared" si="1"/>
        <v>8.295897471448997</v>
      </c>
    </row>
    <row r="62" spans="1:7" ht="16.5" thickBot="1">
      <c r="A62" s="12"/>
      <c r="B62" s="13"/>
      <c r="C62" s="14" t="s">
        <v>36</v>
      </c>
      <c r="D62" s="30">
        <v>2325036</v>
      </c>
      <c r="E62" s="28">
        <v>3070000</v>
      </c>
      <c r="F62" s="40">
        <f t="shared" si="0"/>
        <v>132.04096624740433</v>
      </c>
      <c r="G62" s="46">
        <f t="shared" si="1"/>
        <v>6.219445454794822</v>
      </c>
    </row>
    <row r="63" spans="1:7" ht="16.5" thickBot="1">
      <c r="A63" s="12"/>
      <c r="B63" s="13" t="s">
        <v>70</v>
      </c>
      <c r="C63" s="14" t="s">
        <v>71</v>
      </c>
      <c r="D63" s="28" t="s">
        <v>58</v>
      </c>
      <c r="E63" s="28">
        <v>60000</v>
      </c>
      <c r="F63" s="40" t="s">
        <v>58</v>
      </c>
      <c r="G63" s="46">
        <f t="shared" si="1"/>
        <v>0.12155267989827014</v>
      </c>
    </row>
    <row r="64" spans="1:7" ht="16.5" thickBot="1">
      <c r="A64" s="12"/>
      <c r="B64" s="13"/>
      <c r="C64" s="14" t="s">
        <v>72</v>
      </c>
      <c r="D64" s="28" t="s">
        <v>58</v>
      </c>
      <c r="E64" s="28">
        <v>60000</v>
      </c>
      <c r="F64" s="39" t="s">
        <v>58</v>
      </c>
      <c r="G64" s="46">
        <f t="shared" si="1"/>
        <v>0.12155267989827014</v>
      </c>
    </row>
    <row r="65" spans="1:7" ht="16.5" thickBot="1">
      <c r="A65" s="12"/>
      <c r="B65" s="13"/>
      <c r="C65" s="14" t="s">
        <v>73</v>
      </c>
      <c r="D65" s="28" t="s">
        <v>58</v>
      </c>
      <c r="E65" s="28">
        <v>2000</v>
      </c>
      <c r="F65" s="39" t="s">
        <v>58</v>
      </c>
      <c r="G65" s="46">
        <f t="shared" si="1"/>
        <v>0.004051755996609004</v>
      </c>
    </row>
    <row r="66" spans="1:7" ht="16.5" thickBot="1">
      <c r="A66" s="12"/>
      <c r="B66" s="13">
        <v>75075</v>
      </c>
      <c r="C66" s="14" t="s">
        <v>74</v>
      </c>
      <c r="D66" s="30">
        <v>9440</v>
      </c>
      <c r="E66" s="28">
        <v>105000</v>
      </c>
      <c r="F66" s="41">
        <f t="shared" si="0"/>
        <v>1112.2881355932204</v>
      </c>
      <c r="G66" s="46">
        <f t="shared" si="1"/>
        <v>0.2127171898219727</v>
      </c>
    </row>
    <row r="67" spans="1:7" ht="16.5" thickBot="1">
      <c r="A67" s="12"/>
      <c r="B67" s="13"/>
      <c r="C67" s="14" t="s">
        <v>72</v>
      </c>
      <c r="D67" s="30">
        <v>9440</v>
      </c>
      <c r="E67" s="28">
        <v>105000</v>
      </c>
      <c r="F67" s="41">
        <f t="shared" si="0"/>
        <v>1112.2881355932204</v>
      </c>
      <c r="G67" s="46">
        <f t="shared" si="1"/>
        <v>0.2127171898219727</v>
      </c>
    </row>
    <row r="68" spans="1:7" ht="16.5" thickBot="1">
      <c r="A68" s="12"/>
      <c r="B68" s="13" t="s">
        <v>75</v>
      </c>
      <c r="C68" s="14" t="s">
        <v>20</v>
      </c>
      <c r="D68" s="30">
        <v>74880</v>
      </c>
      <c r="E68" s="28">
        <v>71678</v>
      </c>
      <c r="F68" s="39">
        <f t="shared" si="0"/>
        <v>95.72382478632478</v>
      </c>
      <c r="G68" s="46">
        <f t="shared" si="1"/>
        <v>0.1452108831624701</v>
      </c>
    </row>
    <row r="69" spans="1:7" ht="16.5" thickBot="1">
      <c r="A69" s="12"/>
      <c r="B69" s="13"/>
      <c r="C69" s="14" t="s">
        <v>25</v>
      </c>
      <c r="D69" s="30">
        <v>74880</v>
      </c>
      <c r="E69" s="28">
        <v>71678</v>
      </c>
      <c r="F69" s="39">
        <f t="shared" si="0"/>
        <v>95.72382478632478</v>
      </c>
      <c r="G69" s="46">
        <f t="shared" si="1"/>
        <v>0.1452108831624701</v>
      </c>
    </row>
    <row r="70" spans="1:7" ht="16.5" thickBot="1">
      <c r="A70" s="9" t="s">
        <v>76</v>
      </c>
      <c r="B70" s="10"/>
      <c r="C70" s="11" t="s">
        <v>77</v>
      </c>
      <c r="D70" s="27" t="s">
        <v>78</v>
      </c>
      <c r="E70" s="27">
        <v>500</v>
      </c>
      <c r="F70" s="39">
        <f t="shared" si="0"/>
        <v>100</v>
      </c>
      <c r="G70" s="46">
        <f t="shared" si="1"/>
        <v>0.001012938999152251</v>
      </c>
    </row>
    <row r="71" spans="1:7" ht="16.5" thickBot="1">
      <c r="A71" s="9"/>
      <c r="B71" s="13" t="s">
        <v>79</v>
      </c>
      <c r="C71" s="14" t="s">
        <v>80</v>
      </c>
      <c r="D71" s="28" t="s">
        <v>78</v>
      </c>
      <c r="E71" s="28">
        <v>500</v>
      </c>
      <c r="F71" s="40">
        <f t="shared" si="0"/>
        <v>100</v>
      </c>
      <c r="G71" s="46">
        <f t="shared" si="1"/>
        <v>0.001012938999152251</v>
      </c>
    </row>
    <row r="72" spans="1:7" ht="16.5" thickBot="1">
      <c r="A72" s="9"/>
      <c r="B72" s="10"/>
      <c r="C72" s="14" t="s">
        <v>72</v>
      </c>
      <c r="D72" s="28" t="s">
        <v>78</v>
      </c>
      <c r="E72" s="28">
        <v>500</v>
      </c>
      <c r="F72" s="40">
        <f t="shared" si="0"/>
        <v>100</v>
      </c>
      <c r="G72" s="46">
        <f t="shared" si="1"/>
        <v>0.001012938999152251</v>
      </c>
    </row>
    <row r="73" spans="1:7" ht="16.5" customHeight="1" thickBot="1">
      <c r="A73" s="21" t="s">
        <v>81</v>
      </c>
      <c r="B73" s="21"/>
      <c r="C73" s="22" t="s">
        <v>82</v>
      </c>
      <c r="D73" s="31">
        <v>18000</v>
      </c>
      <c r="E73" s="34">
        <f>E74+E76+E79</f>
        <v>80500</v>
      </c>
      <c r="F73" s="39">
        <f t="shared" si="0"/>
        <v>447.22222222222223</v>
      </c>
      <c r="G73" s="46">
        <f t="shared" si="1"/>
        <v>0.16308317886351242</v>
      </c>
    </row>
    <row r="74" spans="1:7" ht="16.5" thickBot="1">
      <c r="A74" s="18"/>
      <c r="B74" s="19" t="s">
        <v>83</v>
      </c>
      <c r="C74" s="20" t="s">
        <v>84</v>
      </c>
      <c r="D74" s="35" t="s">
        <v>58</v>
      </c>
      <c r="E74" s="35">
        <v>64000</v>
      </c>
      <c r="F74" s="35" t="s">
        <v>58</v>
      </c>
      <c r="G74" s="46">
        <f t="shared" si="1"/>
        <v>0.12965619189148814</v>
      </c>
    </row>
    <row r="75" spans="1:7" ht="16.5" thickBot="1">
      <c r="A75" s="12"/>
      <c r="B75" s="13"/>
      <c r="C75" s="14" t="s">
        <v>85</v>
      </c>
      <c r="D75" s="28" t="s">
        <v>58</v>
      </c>
      <c r="E75" s="28">
        <v>64000</v>
      </c>
      <c r="F75" s="28" t="s">
        <v>58</v>
      </c>
      <c r="G75" s="46">
        <f t="shared" si="1"/>
        <v>0.12965619189148814</v>
      </c>
    </row>
    <row r="76" spans="1:7" ht="16.5" thickBot="1">
      <c r="A76" s="12"/>
      <c r="B76" s="13" t="s">
        <v>86</v>
      </c>
      <c r="C76" s="14" t="s">
        <v>87</v>
      </c>
      <c r="D76" s="30">
        <v>6500</v>
      </c>
      <c r="E76" s="28">
        <v>6500</v>
      </c>
      <c r="F76" s="40">
        <f t="shared" si="0"/>
        <v>100</v>
      </c>
      <c r="G76" s="46">
        <f t="shared" si="1"/>
        <v>0.013168206988979265</v>
      </c>
    </row>
    <row r="77" spans="1:7" ht="16.5" thickBot="1">
      <c r="A77" s="12"/>
      <c r="B77" s="13"/>
      <c r="C77" s="14" t="s">
        <v>72</v>
      </c>
      <c r="D77" s="30">
        <v>6500</v>
      </c>
      <c r="E77" s="28">
        <v>6500</v>
      </c>
      <c r="F77" s="40">
        <f aca="true" t="shared" si="2" ref="F77:F141">E77/D77*100</f>
        <v>100</v>
      </c>
      <c r="G77" s="46">
        <f t="shared" si="1"/>
        <v>0.013168206988979265</v>
      </c>
    </row>
    <row r="78" spans="1:7" ht="16.5" thickBot="1">
      <c r="A78" s="12"/>
      <c r="B78" s="13"/>
      <c r="C78" s="14" t="s">
        <v>88</v>
      </c>
      <c r="D78" s="28" t="s">
        <v>58</v>
      </c>
      <c r="E78" s="28" t="s">
        <v>58</v>
      </c>
      <c r="F78" s="40" t="s">
        <v>58</v>
      </c>
      <c r="G78" s="46">
        <v>0</v>
      </c>
    </row>
    <row r="79" spans="1:7" ht="16.5" thickBot="1">
      <c r="A79" s="12"/>
      <c r="B79" s="13" t="s">
        <v>89</v>
      </c>
      <c r="C79" s="14" t="s">
        <v>20</v>
      </c>
      <c r="D79" s="30">
        <v>11500</v>
      </c>
      <c r="E79" s="28">
        <v>10000</v>
      </c>
      <c r="F79" s="40">
        <f t="shared" si="2"/>
        <v>86.95652173913044</v>
      </c>
      <c r="G79" s="46">
        <f t="shared" si="1"/>
        <v>0.02025877998304502</v>
      </c>
    </row>
    <row r="80" spans="1:7" ht="16.5" thickBot="1">
      <c r="A80" s="12"/>
      <c r="B80" s="13"/>
      <c r="C80" s="14" t="s">
        <v>72</v>
      </c>
      <c r="D80" s="30">
        <v>11500</v>
      </c>
      <c r="E80" s="28">
        <v>10000</v>
      </c>
      <c r="F80" s="40">
        <f t="shared" si="2"/>
        <v>86.95652173913044</v>
      </c>
      <c r="G80" s="46">
        <f t="shared" si="1"/>
        <v>0.02025877998304502</v>
      </c>
    </row>
    <row r="81" spans="1:7" ht="16.5" thickBot="1">
      <c r="A81" s="9" t="s">
        <v>90</v>
      </c>
      <c r="B81" s="10"/>
      <c r="C81" s="11" t="s">
        <v>91</v>
      </c>
      <c r="D81" s="29">
        <v>359000</v>
      </c>
      <c r="E81" s="27">
        <v>747950</v>
      </c>
      <c r="F81" s="39">
        <f t="shared" si="2"/>
        <v>208.34261838440113</v>
      </c>
      <c r="G81" s="46">
        <f t="shared" si="1"/>
        <v>1.5152554488318526</v>
      </c>
    </row>
    <row r="82" spans="1:7" ht="32.25" thickBot="1">
      <c r="A82" s="18"/>
      <c r="B82" s="18" t="s">
        <v>92</v>
      </c>
      <c r="C82" s="20" t="s">
        <v>199</v>
      </c>
      <c r="D82" s="32">
        <v>359000</v>
      </c>
      <c r="E82" s="36">
        <v>747950</v>
      </c>
      <c r="F82" s="40">
        <f t="shared" si="2"/>
        <v>208.34261838440113</v>
      </c>
      <c r="G82" s="46">
        <f aca="true" t="shared" si="3" ref="G82:G146">SUM((E82/49361314)*100)</f>
        <v>1.5152554488318526</v>
      </c>
    </row>
    <row r="83" spans="1:7" ht="16.5" thickBot="1">
      <c r="A83" s="12"/>
      <c r="B83" s="13"/>
      <c r="C83" s="14" t="s">
        <v>25</v>
      </c>
      <c r="D83" s="30">
        <v>359000</v>
      </c>
      <c r="E83" s="28">
        <v>747950</v>
      </c>
      <c r="F83" s="40">
        <f t="shared" si="2"/>
        <v>208.34261838440113</v>
      </c>
      <c r="G83" s="46">
        <f t="shared" si="3"/>
        <v>1.5152554488318526</v>
      </c>
    </row>
    <row r="84" spans="1:7" ht="16.5" thickBot="1">
      <c r="A84" s="9" t="s">
        <v>93</v>
      </c>
      <c r="B84" s="10"/>
      <c r="C84" s="11" t="s">
        <v>94</v>
      </c>
      <c r="D84" s="27" t="s">
        <v>58</v>
      </c>
      <c r="E84" s="27">
        <v>1050000</v>
      </c>
      <c r="F84" s="39" t="s">
        <v>58</v>
      </c>
      <c r="G84" s="46">
        <f t="shared" si="3"/>
        <v>2.127171898219727</v>
      </c>
    </row>
    <row r="85" spans="1:7" ht="16.5" thickBot="1">
      <c r="A85" s="9"/>
      <c r="B85" s="13" t="s">
        <v>95</v>
      </c>
      <c r="C85" s="14" t="s">
        <v>96</v>
      </c>
      <c r="D85" s="28" t="s">
        <v>58</v>
      </c>
      <c r="E85" s="28">
        <f>E86+E87+E88</f>
        <v>1050000</v>
      </c>
      <c r="F85" s="39" t="s">
        <v>58</v>
      </c>
      <c r="G85" s="46">
        <f t="shared" si="3"/>
        <v>2.127171898219727</v>
      </c>
    </row>
    <row r="86" spans="1:7" ht="16.5" thickBot="1">
      <c r="A86" s="45"/>
      <c r="B86" s="19"/>
      <c r="C86" s="55" t="s">
        <v>213</v>
      </c>
      <c r="D86" s="35" t="s">
        <v>58</v>
      </c>
      <c r="E86" s="35">
        <v>850000</v>
      </c>
      <c r="F86" s="44" t="s">
        <v>58</v>
      </c>
      <c r="G86" s="47">
        <f>SUM((E86/49361314)*100)</f>
        <v>1.7219962985588269</v>
      </c>
    </row>
    <row r="87" spans="1:7" ht="16.5" thickBot="1">
      <c r="A87" s="45"/>
      <c r="B87" s="19"/>
      <c r="C87" s="20" t="s">
        <v>205</v>
      </c>
      <c r="D87" s="35" t="s">
        <v>58</v>
      </c>
      <c r="E87" s="35">
        <v>100000</v>
      </c>
      <c r="F87" s="44" t="s">
        <v>58</v>
      </c>
      <c r="G87" s="47">
        <f t="shared" si="3"/>
        <v>0.20258779983045022</v>
      </c>
    </row>
    <row r="88" spans="1:7" ht="16.5" thickBot="1">
      <c r="A88" s="9"/>
      <c r="B88" s="13"/>
      <c r="C88" s="14" t="s">
        <v>206</v>
      </c>
      <c r="D88" s="28" t="s">
        <v>58</v>
      </c>
      <c r="E88" s="28">
        <v>100000</v>
      </c>
      <c r="F88" s="39" t="s">
        <v>58</v>
      </c>
      <c r="G88" s="46">
        <f t="shared" si="3"/>
        <v>0.20258779983045022</v>
      </c>
    </row>
    <row r="89" spans="1:7" ht="16.5" thickBot="1">
      <c r="A89" s="9" t="s">
        <v>97</v>
      </c>
      <c r="B89" s="10"/>
      <c r="C89" s="11" t="s">
        <v>98</v>
      </c>
      <c r="D89" s="29">
        <v>9751535</v>
      </c>
      <c r="E89" s="27">
        <f>E90+E94+E98+E102+E104+E109+E112+E115+E118+E120</f>
        <v>9912671</v>
      </c>
      <c r="F89" s="39">
        <f t="shared" si="2"/>
        <v>101.65241677335928</v>
      </c>
      <c r="G89" s="46">
        <f t="shared" si="3"/>
        <v>20.081862083331085</v>
      </c>
    </row>
    <row r="90" spans="1:7" ht="16.5" thickBot="1">
      <c r="A90" s="15"/>
      <c r="B90" s="16" t="s">
        <v>99</v>
      </c>
      <c r="C90" s="17" t="s">
        <v>100</v>
      </c>
      <c r="D90" s="33">
        <v>794824</v>
      </c>
      <c r="E90" s="37">
        <v>869420</v>
      </c>
      <c r="F90" s="40">
        <f t="shared" si="2"/>
        <v>109.38522238885591</v>
      </c>
      <c r="G90" s="46">
        <f t="shared" si="3"/>
        <v>1.7613388492859003</v>
      </c>
    </row>
    <row r="91" spans="1:7" ht="16.5" thickBot="1">
      <c r="A91" s="18"/>
      <c r="B91" s="19"/>
      <c r="C91" s="20" t="s">
        <v>25</v>
      </c>
      <c r="D91" s="32">
        <v>794824</v>
      </c>
      <c r="E91" s="35">
        <v>869420</v>
      </c>
      <c r="F91" s="40">
        <f t="shared" si="2"/>
        <v>109.38522238885591</v>
      </c>
      <c r="G91" s="46">
        <f t="shared" si="3"/>
        <v>1.7613388492859003</v>
      </c>
    </row>
    <row r="92" spans="1:7" ht="16.5" thickBot="1">
      <c r="A92" s="12"/>
      <c r="B92" s="13"/>
      <c r="C92" s="14" t="s">
        <v>35</v>
      </c>
      <c r="D92" s="30">
        <v>234755</v>
      </c>
      <c r="E92" s="28">
        <v>286780</v>
      </c>
      <c r="F92" s="40">
        <f t="shared" si="2"/>
        <v>122.16140231304978</v>
      </c>
      <c r="G92" s="46">
        <f t="shared" si="3"/>
        <v>0.580981292353765</v>
      </c>
    </row>
    <row r="93" spans="1:7" ht="16.5" thickBot="1">
      <c r="A93" s="12"/>
      <c r="B93" s="13"/>
      <c r="C93" s="14" t="s">
        <v>101</v>
      </c>
      <c r="D93" s="30">
        <v>535747</v>
      </c>
      <c r="E93" s="28">
        <v>550530</v>
      </c>
      <c r="F93" s="40">
        <f t="shared" si="2"/>
        <v>102.75932483056367</v>
      </c>
      <c r="G93" s="46">
        <f t="shared" si="3"/>
        <v>1.1153066144065775</v>
      </c>
    </row>
    <row r="94" spans="1:7" ht="16.5" thickBot="1">
      <c r="A94" s="12"/>
      <c r="B94" s="13" t="s">
        <v>102</v>
      </c>
      <c r="C94" s="14" t="s">
        <v>103</v>
      </c>
      <c r="D94" s="30">
        <v>2555411</v>
      </c>
      <c r="E94" s="28">
        <v>3088735</v>
      </c>
      <c r="F94" s="40">
        <f t="shared" si="2"/>
        <v>120.87038053761215</v>
      </c>
      <c r="G94" s="46">
        <f t="shared" si="3"/>
        <v>6.257400279093056</v>
      </c>
    </row>
    <row r="95" spans="1:7" ht="16.5" thickBot="1">
      <c r="A95" s="12"/>
      <c r="B95" s="13"/>
      <c r="C95" s="14" t="s">
        <v>25</v>
      </c>
      <c r="D95" s="30">
        <v>2555411</v>
      </c>
      <c r="E95" s="28">
        <v>3064335</v>
      </c>
      <c r="F95" s="40">
        <f t="shared" si="2"/>
        <v>119.91554391837556</v>
      </c>
      <c r="G95" s="46">
        <f t="shared" si="3"/>
        <v>6.207968855934427</v>
      </c>
    </row>
    <row r="96" spans="1:7" ht="16.5" thickBot="1">
      <c r="A96" s="12"/>
      <c r="B96" s="13"/>
      <c r="C96" s="14" t="s">
        <v>35</v>
      </c>
      <c r="D96" s="30">
        <v>2184806</v>
      </c>
      <c r="E96" s="28">
        <v>2397743</v>
      </c>
      <c r="F96" s="40">
        <f t="shared" si="2"/>
        <v>109.7462658011741</v>
      </c>
      <c r="G96" s="46">
        <f t="shared" si="3"/>
        <v>4.857534789288632</v>
      </c>
    </row>
    <row r="97" spans="1:7" ht="16.5" thickBot="1">
      <c r="A97" s="12"/>
      <c r="B97" s="13"/>
      <c r="C97" s="14" t="s">
        <v>85</v>
      </c>
      <c r="D97" s="28" t="s">
        <v>58</v>
      </c>
      <c r="E97" s="28">
        <v>24400</v>
      </c>
      <c r="F97" s="40" t="s">
        <v>58</v>
      </c>
      <c r="G97" s="46">
        <f t="shared" si="3"/>
        <v>0.049431423158629854</v>
      </c>
    </row>
    <row r="98" spans="1:7" ht="16.5" thickBot="1">
      <c r="A98" s="12"/>
      <c r="B98" s="13" t="s">
        <v>104</v>
      </c>
      <c r="C98" s="14" t="s">
        <v>105</v>
      </c>
      <c r="D98" s="30">
        <v>1052685</v>
      </c>
      <c r="E98" s="28">
        <v>1097450</v>
      </c>
      <c r="F98" s="40">
        <f t="shared" si="2"/>
        <v>104.25245918769623</v>
      </c>
      <c r="G98" s="46">
        <f t="shared" si="3"/>
        <v>2.223299809239276</v>
      </c>
    </row>
    <row r="99" spans="1:7" ht="16.5" thickBot="1">
      <c r="A99" s="12"/>
      <c r="B99" s="13"/>
      <c r="C99" s="14" t="s">
        <v>25</v>
      </c>
      <c r="D99" s="30">
        <v>1052685</v>
      </c>
      <c r="E99" s="28">
        <v>1097450</v>
      </c>
      <c r="F99" s="40">
        <f t="shared" si="2"/>
        <v>104.25245918769623</v>
      </c>
      <c r="G99" s="46">
        <f t="shared" si="3"/>
        <v>2.223299809239276</v>
      </c>
    </row>
    <row r="100" spans="1:7" ht="16.5" thickBot="1">
      <c r="A100" s="12"/>
      <c r="B100" s="13"/>
      <c r="C100" s="14" t="s">
        <v>35</v>
      </c>
      <c r="D100" s="30">
        <v>768935</v>
      </c>
      <c r="E100" s="28">
        <v>764300</v>
      </c>
      <c r="F100" s="40">
        <f t="shared" si="2"/>
        <v>99.39721823040959</v>
      </c>
      <c r="G100" s="46">
        <f t="shared" si="3"/>
        <v>1.548378554104131</v>
      </c>
    </row>
    <row r="101" spans="1:7" ht="16.5" thickBot="1">
      <c r="A101" s="12"/>
      <c r="B101" s="13"/>
      <c r="C101" s="14" t="s">
        <v>106</v>
      </c>
      <c r="D101" s="30">
        <v>166090</v>
      </c>
      <c r="E101" s="28">
        <v>179520</v>
      </c>
      <c r="F101" s="40">
        <f t="shared" si="2"/>
        <v>108.08597748208801</v>
      </c>
      <c r="G101" s="46">
        <f t="shared" si="3"/>
        <v>0.36368561825562423</v>
      </c>
    </row>
    <row r="102" spans="1:7" ht="16.5" thickBot="1">
      <c r="A102" s="12"/>
      <c r="B102" s="13" t="s">
        <v>107</v>
      </c>
      <c r="C102" s="14" t="s">
        <v>108</v>
      </c>
      <c r="D102" s="30">
        <v>22880</v>
      </c>
      <c r="E102" s="28">
        <v>33900</v>
      </c>
      <c r="F102" s="40">
        <f t="shared" si="2"/>
        <v>148.16433566433568</v>
      </c>
      <c r="G102" s="46">
        <f t="shared" si="3"/>
        <v>0.06867726414252263</v>
      </c>
    </row>
    <row r="103" spans="1:7" ht="16.5" thickBot="1">
      <c r="A103" s="12"/>
      <c r="B103" s="13"/>
      <c r="C103" s="14" t="s">
        <v>109</v>
      </c>
      <c r="D103" s="30">
        <v>22880</v>
      </c>
      <c r="E103" s="28">
        <v>33900</v>
      </c>
      <c r="F103" s="40">
        <f t="shared" si="2"/>
        <v>148.16433566433568</v>
      </c>
      <c r="G103" s="46">
        <f t="shared" si="3"/>
        <v>0.06867726414252263</v>
      </c>
    </row>
    <row r="104" spans="1:7" ht="16.5" thickBot="1">
      <c r="A104" s="12"/>
      <c r="B104" s="13" t="s">
        <v>110</v>
      </c>
      <c r="C104" s="14" t="s">
        <v>111</v>
      </c>
      <c r="D104" s="30">
        <v>3435658</v>
      </c>
      <c r="E104" s="28">
        <v>2930780</v>
      </c>
      <c r="F104" s="40">
        <f t="shared" si="2"/>
        <v>85.30476549179225</v>
      </c>
      <c r="G104" s="46">
        <f t="shared" si="3"/>
        <v>5.937402719870869</v>
      </c>
    </row>
    <row r="105" spans="1:7" ht="16.5" thickBot="1">
      <c r="A105" s="12"/>
      <c r="B105" s="13"/>
      <c r="C105" s="14" t="s">
        <v>25</v>
      </c>
      <c r="D105" s="30">
        <v>3435658</v>
      </c>
      <c r="E105" s="28">
        <v>2930780</v>
      </c>
      <c r="F105" s="40">
        <f t="shared" si="2"/>
        <v>85.30476549179225</v>
      </c>
      <c r="G105" s="46">
        <f t="shared" si="3"/>
        <v>5.937402719870869</v>
      </c>
    </row>
    <row r="106" spans="1:7" ht="16.5" thickBot="1">
      <c r="A106" s="12"/>
      <c r="B106" s="13"/>
      <c r="C106" s="14" t="s">
        <v>35</v>
      </c>
      <c r="D106" s="30">
        <v>2445711</v>
      </c>
      <c r="E106" s="28">
        <v>2444120</v>
      </c>
      <c r="F106" s="40">
        <f t="shared" si="2"/>
        <v>99.93494734251104</v>
      </c>
      <c r="G106" s="46">
        <f t="shared" si="3"/>
        <v>4.951488933216</v>
      </c>
    </row>
    <row r="107" spans="1:7" ht="16.5" thickBot="1">
      <c r="A107" s="12"/>
      <c r="B107" s="13"/>
      <c r="C107" s="14" t="s">
        <v>106</v>
      </c>
      <c r="D107" s="30">
        <v>15108</v>
      </c>
      <c r="E107" s="28">
        <v>15000</v>
      </c>
      <c r="F107" s="40">
        <f t="shared" si="2"/>
        <v>99.28514694201748</v>
      </c>
      <c r="G107" s="46">
        <f t="shared" si="3"/>
        <v>0.030388169974567534</v>
      </c>
    </row>
    <row r="108" spans="1:7" ht="16.5" thickBot="1">
      <c r="A108" s="12"/>
      <c r="B108" s="13"/>
      <c r="C108" s="14" t="s">
        <v>39</v>
      </c>
      <c r="D108" s="28" t="s">
        <v>58</v>
      </c>
      <c r="E108" s="28" t="s">
        <v>58</v>
      </c>
      <c r="F108" s="39" t="s">
        <v>58</v>
      </c>
      <c r="G108" s="46">
        <v>0</v>
      </c>
    </row>
    <row r="109" spans="1:7" ht="16.5" thickBot="1">
      <c r="A109" s="12"/>
      <c r="B109" s="13" t="s">
        <v>112</v>
      </c>
      <c r="C109" s="14" t="s">
        <v>113</v>
      </c>
      <c r="D109" s="30">
        <v>549573</v>
      </c>
      <c r="E109" s="28">
        <v>600010</v>
      </c>
      <c r="F109" s="40">
        <f t="shared" si="2"/>
        <v>109.17748870486723</v>
      </c>
      <c r="G109" s="46">
        <f t="shared" si="3"/>
        <v>1.2155470577626843</v>
      </c>
    </row>
    <row r="110" spans="1:7" ht="16.5" thickBot="1">
      <c r="A110" s="12"/>
      <c r="B110" s="13"/>
      <c r="C110" s="14" t="s">
        <v>25</v>
      </c>
      <c r="D110" s="30">
        <v>549573</v>
      </c>
      <c r="E110" s="28">
        <v>600010</v>
      </c>
      <c r="F110" s="40">
        <f t="shared" si="2"/>
        <v>109.17748870486723</v>
      </c>
      <c r="G110" s="46">
        <f t="shared" si="3"/>
        <v>1.2155470577626843</v>
      </c>
    </row>
    <row r="111" spans="1:7" ht="16.5" thickBot="1">
      <c r="A111" s="12"/>
      <c r="B111" s="13"/>
      <c r="C111" s="14" t="s">
        <v>35</v>
      </c>
      <c r="D111" s="30">
        <v>472538</v>
      </c>
      <c r="E111" s="28">
        <v>519180</v>
      </c>
      <c r="F111" s="40">
        <f t="shared" si="2"/>
        <v>109.87052893100662</v>
      </c>
      <c r="G111" s="46">
        <f t="shared" si="3"/>
        <v>1.0517953391597314</v>
      </c>
    </row>
    <row r="112" spans="1:7" ht="16.5" thickBot="1">
      <c r="A112" s="12"/>
      <c r="B112" s="13" t="s">
        <v>114</v>
      </c>
      <c r="C112" s="14" t="s">
        <v>115</v>
      </c>
      <c r="D112" s="30">
        <v>961718</v>
      </c>
      <c r="E112" s="28">
        <v>908790</v>
      </c>
      <c r="F112" s="40">
        <f t="shared" si="2"/>
        <v>94.49651561060519</v>
      </c>
      <c r="G112" s="46">
        <f t="shared" si="3"/>
        <v>1.8410976660791487</v>
      </c>
    </row>
    <row r="113" spans="1:7" ht="16.5" thickBot="1">
      <c r="A113" s="12"/>
      <c r="B113" s="13"/>
      <c r="C113" s="14" t="s">
        <v>25</v>
      </c>
      <c r="D113" s="30">
        <v>961718</v>
      </c>
      <c r="E113" s="28">
        <v>908790</v>
      </c>
      <c r="F113" s="40">
        <f t="shared" si="2"/>
        <v>94.49651561060519</v>
      </c>
      <c r="G113" s="46">
        <f t="shared" si="3"/>
        <v>1.8410976660791487</v>
      </c>
    </row>
    <row r="114" spans="1:7" ht="16.5" thickBot="1">
      <c r="A114" s="18"/>
      <c r="B114" s="19"/>
      <c r="C114" s="20" t="s">
        <v>35</v>
      </c>
      <c r="D114" s="32">
        <v>758765</v>
      </c>
      <c r="E114" s="35">
        <v>765350</v>
      </c>
      <c r="F114" s="43">
        <f t="shared" si="2"/>
        <v>100.8678576370813</v>
      </c>
      <c r="G114" s="47">
        <f t="shared" si="3"/>
        <v>1.5505057260023507</v>
      </c>
    </row>
    <row r="115" spans="1:7" ht="16.5" thickBot="1">
      <c r="A115" s="12"/>
      <c r="B115" s="13" t="s">
        <v>116</v>
      </c>
      <c r="C115" s="14" t="s">
        <v>117</v>
      </c>
      <c r="D115" s="30">
        <v>198071</v>
      </c>
      <c r="E115" s="28">
        <v>192820</v>
      </c>
      <c r="F115" s="40">
        <f t="shared" si="2"/>
        <v>97.34893043403629</v>
      </c>
      <c r="G115" s="46">
        <f t="shared" si="3"/>
        <v>0.3906297956330741</v>
      </c>
    </row>
    <row r="116" spans="1:7" ht="16.5" thickBot="1">
      <c r="A116" s="12"/>
      <c r="B116" s="13"/>
      <c r="C116" s="14" t="s">
        <v>63</v>
      </c>
      <c r="D116" s="30">
        <v>198071</v>
      </c>
      <c r="E116" s="28">
        <v>192820</v>
      </c>
      <c r="F116" s="40">
        <f t="shared" si="2"/>
        <v>97.34893043403629</v>
      </c>
      <c r="G116" s="46">
        <f t="shared" si="3"/>
        <v>0.3906297956330741</v>
      </c>
    </row>
    <row r="117" spans="1:7" ht="16.5" thickBot="1">
      <c r="A117" s="12"/>
      <c r="B117" s="13"/>
      <c r="C117" s="14" t="s">
        <v>118</v>
      </c>
      <c r="D117" s="30">
        <v>114871</v>
      </c>
      <c r="E117" s="28">
        <v>113690</v>
      </c>
      <c r="F117" s="40">
        <f t="shared" si="2"/>
        <v>98.97189020727599</v>
      </c>
      <c r="G117" s="46">
        <f t="shared" si="3"/>
        <v>0.23032206962723886</v>
      </c>
    </row>
    <row r="118" spans="1:7" ht="16.5" thickBot="1">
      <c r="A118" s="12"/>
      <c r="B118" s="13" t="s">
        <v>119</v>
      </c>
      <c r="C118" s="14" t="s">
        <v>120</v>
      </c>
      <c r="D118" s="30">
        <v>45180</v>
      </c>
      <c r="E118" s="28">
        <v>50881</v>
      </c>
      <c r="F118" s="40">
        <f t="shared" si="2"/>
        <v>112.61841522797698</v>
      </c>
      <c r="G118" s="46">
        <f t="shared" si="3"/>
        <v>0.10307869843173137</v>
      </c>
    </row>
    <row r="119" spans="1:7" ht="16.5" thickBot="1">
      <c r="A119" s="12"/>
      <c r="B119" s="13"/>
      <c r="C119" s="14" t="s">
        <v>72</v>
      </c>
      <c r="D119" s="30">
        <v>45180</v>
      </c>
      <c r="E119" s="28">
        <v>50881</v>
      </c>
      <c r="F119" s="40">
        <f t="shared" si="2"/>
        <v>112.61841522797698</v>
      </c>
      <c r="G119" s="46">
        <f t="shared" si="3"/>
        <v>0.10307869843173137</v>
      </c>
    </row>
    <row r="120" spans="1:7" ht="16.5" thickBot="1">
      <c r="A120" s="12"/>
      <c r="B120" s="13" t="s">
        <v>121</v>
      </c>
      <c r="C120" s="14" t="s">
        <v>20</v>
      </c>
      <c r="D120" s="30">
        <v>135535</v>
      </c>
      <c r="E120" s="28">
        <v>139885</v>
      </c>
      <c r="F120" s="40">
        <f t="shared" si="2"/>
        <v>103.20950308038515</v>
      </c>
      <c r="G120" s="46">
        <f t="shared" si="3"/>
        <v>0.2833899437928253</v>
      </c>
    </row>
    <row r="121" spans="1:7" ht="16.5" thickBot="1">
      <c r="A121" s="12"/>
      <c r="B121" s="13"/>
      <c r="C121" s="14" t="s">
        <v>25</v>
      </c>
      <c r="D121" s="30">
        <v>135535</v>
      </c>
      <c r="E121" s="28">
        <v>139885</v>
      </c>
      <c r="F121" s="40">
        <f t="shared" si="2"/>
        <v>103.20950308038515</v>
      </c>
      <c r="G121" s="46">
        <f t="shared" si="3"/>
        <v>0.2833899437928253</v>
      </c>
    </row>
    <row r="122" spans="1:7" ht="16.5" thickBot="1">
      <c r="A122" s="12"/>
      <c r="B122" s="13"/>
      <c r="C122" s="14" t="s">
        <v>118</v>
      </c>
      <c r="D122" s="30">
        <v>2200</v>
      </c>
      <c r="E122" s="28" t="s">
        <v>58</v>
      </c>
      <c r="F122" s="39" t="s">
        <v>58</v>
      </c>
      <c r="G122" s="46">
        <v>0</v>
      </c>
    </row>
    <row r="123" spans="1:7" ht="16.5" thickBot="1">
      <c r="A123" s="9" t="s">
        <v>122</v>
      </c>
      <c r="B123" s="10"/>
      <c r="C123" s="11" t="s">
        <v>123</v>
      </c>
      <c r="D123" s="29">
        <v>8514700</v>
      </c>
      <c r="E123" s="27">
        <f>E124+E126+E128+E130</f>
        <v>2274597</v>
      </c>
      <c r="F123" s="39">
        <f t="shared" si="2"/>
        <v>26.71376560536484</v>
      </c>
      <c r="G123" s="46">
        <f t="shared" si="3"/>
        <v>4.608056017309426</v>
      </c>
    </row>
    <row r="124" spans="1:7" ht="16.5" thickBot="1">
      <c r="A124" s="12"/>
      <c r="B124" s="13" t="s">
        <v>124</v>
      </c>
      <c r="C124" s="14" t="s">
        <v>125</v>
      </c>
      <c r="D124" s="30">
        <v>6802700</v>
      </c>
      <c r="E124" s="28">
        <v>413348</v>
      </c>
      <c r="F124" s="40">
        <f t="shared" si="2"/>
        <v>6.076234436326752</v>
      </c>
      <c r="G124" s="46">
        <f t="shared" si="3"/>
        <v>0.8373926188431694</v>
      </c>
    </row>
    <row r="125" spans="1:7" ht="16.5" thickBot="1">
      <c r="A125" s="12"/>
      <c r="B125" s="13"/>
      <c r="C125" s="14" t="s">
        <v>126</v>
      </c>
      <c r="D125" s="30">
        <v>6802700</v>
      </c>
      <c r="E125" s="28">
        <v>413348</v>
      </c>
      <c r="F125" s="40">
        <f t="shared" si="2"/>
        <v>6.076234436326752</v>
      </c>
      <c r="G125" s="46">
        <f t="shared" si="3"/>
        <v>0.8373926188431694</v>
      </c>
    </row>
    <row r="126" spans="1:7" ht="16.5" thickBot="1">
      <c r="A126" s="12"/>
      <c r="B126" s="13" t="s">
        <v>127</v>
      </c>
      <c r="C126" s="14" t="s">
        <v>128</v>
      </c>
      <c r="D126" s="30">
        <v>50000</v>
      </c>
      <c r="E126" s="28">
        <v>100000</v>
      </c>
      <c r="F126" s="40">
        <f t="shared" si="2"/>
        <v>200</v>
      </c>
      <c r="G126" s="46">
        <f t="shared" si="3"/>
        <v>0.20258779983045022</v>
      </c>
    </row>
    <row r="127" spans="1:7" ht="16.5" thickBot="1">
      <c r="A127" s="12"/>
      <c r="B127" s="13"/>
      <c r="C127" s="14" t="s">
        <v>85</v>
      </c>
      <c r="D127" s="30">
        <v>50000</v>
      </c>
      <c r="E127" s="28">
        <v>100000</v>
      </c>
      <c r="F127" s="40">
        <f t="shared" si="2"/>
        <v>200</v>
      </c>
      <c r="G127" s="46">
        <f t="shared" si="3"/>
        <v>0.20258779983045022</v>
      </c>
    </row>
    <row r="128" spans="1:7" ht="16.5" thickBot="1">
      <c r="A128" s="12"/>
      <c r="B128" s="13" t="s">
        <v>129</v>
      </c>
      <c r="C128" s="14" t="s">
        <v>130</v>
      </c>
      <c r="D128" s="30">
        <v>5000</v>
      </c>
      <c r="E128" s="28">
        <v>5000</v>
      </c>
      <c r="F128" s="40">
        <f t="shared" si="2"/>
        <v>100</v>
      </c>
      <c r="G128" s="46">
        <f t="shared" si="3"/>
        <v>0.01012938999152251</v>
      </c>
    </row>
    <row r="129" spans="1:7" ht="16.5" thickBot="1">
      <c r="A129" s="12"/>
      <c r="B129" s="13"/>
      <c r="C129" s="14" t="s">
        <v>25</v>
      </c>
      <c r="D129" s="30">
        <v>5000</v>
      </c>
      <c r="E129" s="28">
        <v>5000</v>
      </c>
      <c r="F129" s="40">
        <f t="shared" si="2"/>
        <v>100</v>
      </c>
      <c r="G129" s="46">
        <f t="shared" si="3"/>
        <v>0.01012938999152251</v>
      </c>
    </row>
    <row r="130" spans="1:7" ht="33" customHeight="1" thickBot="1">
      <c r="A130" s="23"/>
      <c r="B130" s="23" t="s">
        <v>131</v>
      </c>
      <c r="C130" s="24" t="s">
        <v>132</v>
      </c>
      <c r="D130" s="33">
        <v>1657000</v>
      </c>
      <c r="E130" s="38">
        <v>1756249</v>
      </c>
      <c r="F130" s="40">
        <f t="shared" si="2"/>
        <v>105.98968014484007</v>
      </c>
      <c r="G130" s="46">
        <f t="shared" si="3"/>
        <v>3.557946208644284</v>
      </c>
    </row>
    <row r="131" spans="1:7" ht="16.5" thickBot="1">
      <c r="A131" s="18"/>
      <c r="B131" s="19"/>
      <c r="C131" s="20" t="s">
        <v>25</v>
      </c>
      <c r="D131" s="32">
        <v>1657000</v>
      </c>
      <c r="E131" s="35">
        <v>1756249</v>
      </c>
      <c r="F131" s="40">
        <f t="shared" si="2"/>
        <v>105.98968014484007</v>
      </c>
      <c r="G131" s="46">
        <f t="shared" si="3"/>
        <v>3.557946208644284</v>
      </c>
    </row>
    <row r="132" spans="1:7" ht="16.5" thickBot="1">
      <c r="A132" s="9" t="s">
        <v>133</v>
      </c>
      <c r="B132" s="10"/>
      <c r="C132" s="11" t="s">
        <v>134</v>
      </c>
      <c r="D132" s="29">
        <v>13632670</v>
      </c>
      <c r="E132" s="27">
        <f>E133+E138+E143+E147+E150</f>
        <v>11058161</v>
      </c>
      <c r="F132" s="39">
        <f t="shared" si="2"/>
        <v>81.11515205752065</v>
      </c>
      <c r="G132" s="46">
        <f t="shared" si="3"/>
        <v>22.402485071608915</v>
      </c>
    </row>
    <row r="133" spans="1:7" ht="16.5" thickBot="1">
      <c r="A133" s="12"/>
      <c r="B133" s="13" t="s">
        <v>135</v>
      </c>
      <c r="C133" s="14" t="s">
        <v>136</v>
      </c>
      <c r="D133" s="30">
        <v>1651960</v>
      </c>
      <c r="E133" s="28">
        <v>1768900</v>
      </c>
      <c r="F133" s="40">
        <f t="shared" si="2"/>
        <v>107.07886389500956</v>
      </c>
      <c r="G133" s="46">
        <f t="shared" si="3"/>
        <v>3.5835755912008342</v>
      </c>
    </row>
    <row r="134" spans="1:7" ht="16.5" thickBot="1">
      <c r="A134" s="12"/>
      <c r="B134" s="13"/>
      <c r="C134" s="14" t="s">
        <v>25</v>
      </c>
      <c r="D134" s="30">
        <v>1651960</v>
      </c>
      <c r="E134" s="28">
        <v>1768900</v>
      </c>
      <c r="F134" s="40">
        <f t="shared" si="2"/>
        <v>107.07886389500956</v>
      </c>
      <c r="G134" s="46">
        <f t="shared" si="3"/>
        <v>3.5835755912008342</v>
      </c>
    </row>
    <row r="135" spans="1:7" ht="16.5" thickBot="1">
      <c r="A135" s="12"/>
      <c r="B135" s="13"/>
      <c r="C135" s="14" t="s">
        <v>137</v>
      </c>
      <c r="D135" s="30">
        <v>667000</v>
      </c>
      <c r="E135" s="28">
        <v>720020</v>
      </c>
      <c r="F135" s="40">
        <f t="shared" si="2"/>
        <v>107.94902548725638</v>
      </c>
      <c r="G135" s="46">
        <f t="shared" si="3"/>
        <v>1.4586726763392077</v>
      </c>
    </row>
    <row r="136" spans="1:7" ht="16.5" thickBot="1">
      <c r="A136" s="12"/>
      <c r="B136" s="13"/>
      <c r="C136" s="14" t="s">
        <v>207</v>
      </c>
      <c r="D136" s="30">
        <v>213600</v>
      </c>
      <c r="E136" s="28">
        <v>217900</v>
      </c>
      <c r="F136" s="40">
        <f t="shared" si="2"/>
        <v>102.01310861423221</v>
      </c>
      <c r="G136" s="46">
        <f t="shared" si="3"/>
        <v>0.441438815830551</v>
      </c>
    </row>
    <row r="137" spans="1:7" ht="16.5" thickBot="1">
      <c r="A137" s="12"/>
      <c r="B137" s="13"/>
      <c r="C137" s="14" t="s">
        <v>208</v>
      </c>
      <c r="D137" s="28" t="s">
        <v>58</v>
      </c>
      <c r="E137" s="28">
        <v>26700</v>
      </c>
      <c r="F137" s="40" t="s">
        <v>58</v>
      </c>
      <c r="G137" s="46">
        <f t="shared" si="3"/>
        <v>0.0540909425547302</v>
      </c>
    </row>
    <row r="138" spans="1:7" ht="16.5" thickBot="1">
      <c r="A138" s="12"/>
      <c r="B138" s="13" t="s">
        <v>138</v>
      </c>
      <c r="C138" s="14" t="s">
        <v>139</v>
      </c>
      <c r="D138" s="30">
        <v>9940046</v>
      </c>
      <c r="E138" s="28">
        <v>7303161</v>
      </c>
      <c r="F138" s="40">
        <f t="shared" si="2"/>
        <v>73.47210465625612</v>
      </c>
      <c r="G138" s="46">
        <f t="shared" si="3"/>
        <v>14.795313187975506</v>
      </c>
    </row>
    <row r="139" spans="1:7" ht="16.5" thickBot="1">
      <c r="A139" s="12"/>
      <c r="B139" s="13"/>
      <c r="C139" s="14" t="s">
        <v>25</v>
      </c>
      <c r="D139" s="30">
        <v>8282046</v>
      </c>
      <c r="E139" s="28">
        <v>7303161</v>
      </c>
      <c r="F139" s="40">
        <f t="shared" si="2"/>
        <v>88.18063797279078</v>
      </c>
      <c r="G139" s="46">
        <f t="shared" si="3"/>
        <v>14.795313187975506</v>
      </c>
    </row>
    <row r="140" spans="1:7" ht="16.5" thickBot="1">
      <c r="A140" s="12"/>
      <c r="B140" s="13"/>
      <c r="C140" s="14" t="s">
        <v>35</v>
      </c>
      <c r="D140" s="30">
        <v>4196703</v>
      </c>
      <c r="E140" s="28">
        <v>4335450</v>
      </c>
      <c r="F140" s="40">
        <f t="shared" si="2"/>
        <v>103.30609528479857</v>
      </c>
      <c r="G140" s="46">
        <f t="shared" si="3"/>
        <v>8.783092767749254</v>
      </c>
    </row>
    <row r="141" spans="1:7" ht="19.5" customHeight="1" thickBot="1">
      <c r="A141" s="53"/>
      <c r="B141" s="20"/>
      <c r="C141" s="55" t="s">
        <v>214</v>
      </c>
      <c r="D141" s="32">
        <v>990083</v>
      </c>
      <c r="E141" s="35">
        <v>924508</v>
      </c>
      <c r="F141" s="43">
        <f t="shared" si="2"/>
        <v>93.3768179031455</v>
      </c>
      <c r="G141" s="47">
        <f t="shared" si="3"/>
        <v>1.872940416456499</v>
      </c>
    </row>
    <row r="142" spans="1:7" ht="16.5" thickBot="1">
      <c r="A142" s="18"/>
      <c r="B142" s="19"/>
      <c r="C142" s="20" t="s">
        <v>36</v>
      </c>
      <c r="D142" s="32">
        <v>1658000</v>
      </c>
      <c r="E142" s="35" t="s">
        <v>58</v>
      </c>
      <c r="F142" s="43" t="s">
        <v>58</v>
      </c>
      <c r="G142" s="47" t="s">
        <v>58</v>
      </c>
    </row>
    <row r="143" spans="1:7" ht="16.5" thickBot="1">
      <c r="A143" s="12"/>
      <c r="B143" s="13" t="s">
        <v>140</v>
      </c>
      <c r="C143" s="14" t="s">
        <v>141</v>
      </c>
      <c r="D143" s="30">
        <v>1600000</v>
      </c>
      <c r="E143" s="28">
        <v>1528300</v>
      </c>
      <c r="F143" s="40">
        <f aca="true" t="shared" si="4" ref="F143:F203">E143/D143*100</f>
        <v>95.51875</v>
      </c>
      <c r="G143" s="46">
        <f t="shared" si="3"/>
        <v>3.0961493448087705</v>
      </c>
    </row>
    <row r="144" spans="1:7" ht="16.5" thickBot="1">
      <c r="A144" s="12"/>
      <c r="B144" s="13"/>
      <c r="C144" s="14" t="s">
        <v>25</v>
      </c>
      <c r="D144" s="30">
        <v>1600000</v>
      </c>
      <c r="E144" s="28">
        <v>1528300</v>
      </c>
      <c r="F144" s="40">
        <f t="shared" si="4"/>
        <v>95.51875</v>
      </c>
      <c r="G144" s="46">
        <f t="shared" si="3"/>
        <v>3.0961493448087705</v>
      </c>
    </row>
    <row r="145" spans="1:7" ht="16.5" thickBot="1">
      <c r="A145" s="12"/>
      <c r="B145" s="13"/>
      <c r="C145" s="14" t="s">
        <v>142</v>
      </c>
      <c r="D145" s="30">
        <v>54600</v>
      </c>
      <c r="E145" s="28">
        <v>71900</v>
      </c>
      <c r="F145" s="40">
        <f t="shared" si="4"/>
        <v>131.6849816849817</v>
      </c>
      <c r="G145" s="46">
        <f t="shared" si="3"/>
        <v>0.1456606280780937</v>
      </c>
    </row>
    <row r="146" spans="1:7" ht="16.5" thickBot="1">
      <c r="A146" s="12"/>
      <c r="B146" s="13"/>
      <c r="C146" s="14" t="s">
        <v>209</v>
      </c>
      <c r="D146" s="28" t="s">
        <v>58</v>
      </c>
      <c r="E146" s="28">
        <v>7800</v>
      </c>
      <c r="F146" s="40" t="s">
        <v>58</v>
      </c>
      <c r="G146" s="46">
        <f t="shared" si="3"/>
        <v>0.01580184838677512</v>
      </c>
    </row>
    <row r="147" spans="1:7" ht="16.5" thickBot="1">
      <c r="A147" s="12"/>
      <c r="B147" s="13" t="s">
        <v>143</v>
      </c>
      <c r="C147" s="14" t="s">
        <v>144</v>
      </c>
      <c r="D147" s="30">
        <v>437500</v>
      </c>
      <c r="E147" s="28">
        <v>455300</v>
      </c>
      <c r="F147" s="40">
        <f t="shared" si="4"/>
        <v>104.06857142857142</v>
      </c>
      <c r="G147" s="46">
        <f aca="true" t="shared" si="5" ref="G147:G208">SUM((E147/49361314)*100)</f>
        <v>0.9223822526280399</v>
      </c>
    </row>
    <row r="148" spans="1:7" ht="16.5" thickBot="1">
      <c r="A148" s="12"/>
      <c r="B148" s="13"/>
      <c r="C148" s="14" t="s">
        <v>25</v>
      </c>
      <c r="D148" s="30">
        <v>437500</v>
      </c>
      <c r="E148" s="28">
        <v>455300</v>
      </c>
      <c r="F148" s="40">
        <f t="shared" si="4"/>
        <v>104.06857142857142</v>
      </c>
      <c r="G148" s="46">
        <f t="shared" si="5"/>
        <v>0.9223822526280399</v>
      </c>
    </row>
    <row r="149" spans="1:7" ht="16.5" thickBot="1">
      <c r="A149" s="12"/>
      <c r="B149" s="13"/>
      <c r="C149" s="14" t="s">
        <v>142</v>
      </c>
      <c r="D149" s="30">
        <v>358525</v>
      </c>
      <c r="E149" s="28">
        <v>376300</v>
      </c>
      <c r="F149" s="40">
        <f t="shared" si="4"/>
        <v>104.95781326267345</v>
      </c>
      <c r="G149" s="46">
        <f t="shared" si="5"/>
        <v>0.7623378907619841</v>
      </c>
    </row>
    <row r="150" spans="1:7" ht="16.5" thickBot="1">
      <c r="A150" s="12"/>
      <c r="B150" s="13" t="s">
        <v>145</v>
      </c>
      <c r="C150" s="14" t="s">
        <v>20</v>
      </c>
      <c r="D150" s="30">
        <v>3164</v>
      </c>
      <c r="E150" s="28">
        <v>2500</v>
      </c>
      <c r="F150" s="40">
        <f t="shared" si="4"/>
        <v>79.01390644753477</v>
      </c>
      <c r="G150" s="46">
        <f t="shared" si="5"/>
        <v>0.005064694995761255</v>
      </c>
    </row>
    <row r="151" spans="1:7" ht="16.5" thickBot="1">
      <c r="A151" s="12"/>
      <c r="B151" s="13"/>
      <c r="C151" s="14" t="s">
        <v>25</v>
      </c>
      <c r="D151" s="30">
        <v>3164</v>
      </c>
      <c r="E151" s="28">
        <v>2500</v>
      </c>
      <c r="F151" s="40">
        <f t="shared" si="4"/>
        <v>79.01390644753477</v>
      </c>
      <c r="G151" s="46">
        <f t="shared" si="5"/>
        <v>0.005064694995761255</v>
      </c>
    </row>
    <row r="152" spans="1:7" ht="32.25" thickBot="1">
      <c r="A152" s="21" t="s">
        <v>146</v>
      </c>
      <c r="B152" s="21"/>
      <c r="C152" s="22" t="s">
        <v>147</v>
      </c>
      <c r="D152" s="31">
        <v>1934782</v>
      </c>
      <c r="E152" s="34">
        <f>E157</f>
        <v>2576027</v>
      </c>
      <c r="F152" s="39">
        <f t="shared" si="4"/>
        <v>133.1430104270145</v>
      </c>
      <c r="G152" s="46">
        <f t="shared" si="5"/>
        <v>5.218716422338352</v>
      </c>
    </row>
    <row r="153" spans="1:7" ht="16.5" thickBot="1">
      <c r="A153" s="18"/>
      <c r="B153" s="19" t="s">
        <v>148</v>
      </c>
      <c r="C153" s="20" t="s">
        <v>149</v>
      </c>
      <c r="D153" s="32">
        <v>21645</v>
      </c>
      <c r="E153" s="35" t="s">
        <v>58</v>
      </c>
      <c r="F153" s="39" t="s">
        <v>58</v>
      </c>
      <c r="G153" s="46" t="s">
        <v>58</v>
      </c>
    </row>
    <row r="154" spans="1:7" ht="16.5" thickBot="1">
      <c r="A154" s="12"/>
      <c r="B154" s="13"/>
      <c r="C154" s="14" t="s">
        <v>72</v>
      </c>
      <c r="D154" s="30">
        <v>21645</v>
      </c>
      <c r="E154" s="28"/>
      <c r="F154" s="39" t="s">
        <v>58</v>
      </c>
      <c r="G154" s="46" t="s">
        <v>58</v>
      </c>
    </row>
    <row r="155" spans="1:7" ht="16.5" thickBot="1">
      <c r="A155" s="12"/>
      <c r="B155" s="13" t="s">
        <v>150</v>
      </c>
      <c r="C155" s="14" t="s">
        <v>151</v>
      </c>
      <c r="D155" s="30">
        <v>8234</v>
      </c>
      <c r="E155" s="28" t="s">
        <v>58</v>
      </c>
      <c r="F155" s="39" t="s">
        <v>58</v>
      </c>
      <c r="G155" s="46" t="s">
        <v>58</v>
      </c>
    </row>
    <row r="156" spans="1:7" ht="16.5" thickBot="1">
      <c r="A156" s="12"/>
      <c r="B156" s="13"/>
      <c r="C156" s="14" t="s">
        <v>72</v>
      </c>
      <c r="D156" s="30">
        <v>8234</v>
      </c>
      <c r="E156" s="28" t="s">
        <v>58</v>
      </c>
      <c r="F156" s="39" t="s">
        <v>58</v>
      </c>
      <c r="G156" s="46" t="s">
        <v>58</v>
      </c>
    </row>
    <row r="157" spans="1:7" ht="16.5" thickBot="1">
      <c r="A157" s="12"/>
      <c r="B157" s="13" t="s">
        <v>152</v>
      </c>
      <c r="C157" s="14" t="s">
        <v>153</v>
      </c>
      <c r="D157" s="30">
        <v>1880818</v>
      </c>
      <c r="E157" s="28">
        <f>E158+E160</f>
        <v>2576027</v>
      </c>
      <c r="F157" s="40">
        <f t="shared" si="4"/>
        <v>136.96311923854407</v>
      </c>
      <c r="G157" s="46">
        <f t="shared" si="5"/>
        <v>5.218716422338352</v>
      </c>
    </row>
    <row r="158" spans="1:7" ht="16.5" thickBot="1">
      <c r="A158" s="12"/>
      <c r="B158" s="13"/>
      <c r="C158" s="14" t="s">
        <v>25</v>
      </c>
      <c r="D158" s="30">
        <v>1880818</v>
      </c>
      <c r="E158" s="28">
        <v>2536027</v>
      </c>
      <c r="F158" s="40">
        <f t="shared" si="4"/>
        <v>134.83638501970952</v>
      </c>
      <c r="G158" s="46">
        <f t="shared" si="5"/>
        <v>5.137681302406172</v>
      </c>
    </row>
    <row r="159" spans="1:7" ht="16.5" thickBot="1">
      <c r="A159" s="12"/>
      <c r="B159" s="13"/>
      <c r="C159" s="14" t="s">
        <v>35</v>
      </c>
      <c r="D159" s="30">
        <v>1656818</v>
      </c>
      <c r="E159" s="28">
        <v>2180788</v>
      </c>
      <c r="F159" s="40">
        <f t="shared" si="4"/>
        <v>131.6250789163324</v>
      </c>
      <c r="G159" s="46">
        <f t="shared" si="5"/>
        <v>4.418010428166479</v>
      </c>
    </row>
    <row r="160" spans="1:7" ht="16.5" thickBot="1">
      <c r="A160" s="12"/>
      <c r="B160" s="13"/>
      <c r="C160" s="14" t="s">
        <v>36</v>
      </c>
      <c r="D160" s="28" t="s">
        <v>58</v>
      </c>
      <c r="E160" s="28">
        <v>40000</v>
      </c>
      <c r="F160" s="39" t="s">
        <v>58</v>
      </c>
      <c r="G160" s="46">
        <f t="shared" si="5"/>
        <v>0.08103511993218009</v>
      </c>
    </row>
    <row r="161" spans="1:7" ht="16.5" thickBot="1">
      <c r="A161" s="12"/>
      <c r="B161" s="13" t="s">
        <v>154</v>
      </c>
      <c r="C161" s="14" t="s">
        <v>20</v>
      </c>
      <c r="D161" s="30">
        <v>24085</v>
      </c>
      <c r="E161" s="28" t="s">
        <v>58</v>
      </c>
      <c r="F161" s="39" t="s">
        <v>58</v>
      </c>
      <c r="G161" s="46" t="s">
        <v>58</v>
      </c>
    </row>
    <row r="162" spans="1:7" ht="16.5" thickBot="1">
      <c r="A162" s="12"/>
      <c r="B162" s="13"/>
      <c r="C162" s="14" t="s">
        <v>25</v>
      </c>
      <c r="D162" s="30">
        <v>24085</v>
      </c>
      <c r="E162" s="28" t="s">
        <v>58</v>
      </c>
      <c r="F162" s="39" t="s">
        <v>58</v>
      </c>
      <c r="G162" s="46" t="s">
        <v>58</v>
      </c>
    </row>
    <row r="163" spans="1:7" ht="16.5" thickBot="1">
      <c r="A163" s="9" t="s">
        <v>155</v>
      </c>
      <c r="B163" s="10"/>
      <c r="C163" s="11" t="s">
        <v>156</v>
      </c>
      <c r="D163" s="29">
        <v>6547785</v>
      </c>
      <c r="E163" s="27">
        <f>E164+E167+E171+E174+E177+E181+E183+E186+E188</f>
        <v>6354420</v>
      </c>
      <c r="F163" s="39">
        <f t="shared" si="4"/>
        <v>97.04686393948488</v>
      </c>
      <c r="G163" s="46">
        <f t="shared" si="5"/>
        <v>12.873279669986095</v>
      </c>
    </row>
    <row r="164" spans="1:7" ht="16.5" thickBot="1">
      <c r="A164" s="12"/>
      <c r="B164" s="13" t="s">
        <v>157</v>
      </c>
      <c r="C164" s="14" t="s">
        <v>158</v>
      </c>
      <c r="D164" s="30">
        <v>321360</v>
      </c>
      <c r="E164" s="28">
        <v>365930</v>
      </c>
      <c r="F164" s="40">
        <f t="shared" si="4"/>
        <v>113.86918098083147</v>
      </c>
      <c r="G164" s="46">
        <f t="shared" si="5"/>
        <v>0.7413295359195665</v>
      </c>
    </row>
    <row r="165" spans="1:7" ht="16.5" thickBot="1">
      <c r="A165" s="18"/>
      <c r="B165" s="19"/>
      <c r="C165" s="20" t="s">
        <v>25</v>
      </c>
      <c r="D165" s="32">
        <v>321360</v>
      </c>
      <c r="E165" s="35">
        <v>365930</v>
      </c>
      <c r="F165" s="43">
        <f t="shared" si="4"/>
        <v>113.86918098083147</v>
      </c>
      <c r="G165" s="47">
        <f t="shared" si="5"/>
        <v>0.7413295359195665</v>
      </c>
    </row>
    <row r="166" spans="1:7" ht="16.5" thickBot="1">
      <c r="A166" s="18"/>
      <c r="B166" s="19"/>
      <c r="C166" s="20" t="s">
        <v>35</v>
      </c>
      <c r="D166" s="32">
        <v>134090</v>
      </c>
      <c r="E166" s="35">
        <v>168640</v>
      </c>
      <c r="F166" s="43">
        <f t="shared" si="4"/>
        <v>125.7662763815348</v>
      </c>
      <c r="G166" s="47">
        <f t="shared" si="5"/>
        <v>0.34164406563407124</v>
      </c>
    </row>
    <row r="167" spans="1:7" ht="16.5" thickBot="1">
      <c r="A167" s="18"/>
      <c r="B167" s="19" t="s">
        <v>159</v>
      </c>
      <c r="C167" s="20" t="s">
        <v>160</v>
      </c>
      <c r="D167" s="32">
        <v>1844606</v>
      </c>
      <c r="E167" s="35">
        <v>1638960</v>
      </c>
      <c r="F167" s="43">
        <f t="shared" si="4"/>
        <v>88.85149457390901</v>
      </c>
      <c r="G167" s="47">
        <f t="shared" si="5"/>
        <v>3.3203330041011467</v>
      </c>
    </row>
    <row r="168" spans="1:7" ht="16.5" thickBot="1">
      <c r="A168" s="18"/>
      <c r="B168" s="19"/>
      <c r="C168" s="20" t="s">
        <v>25</v>
      </c>
      <c r="D168" s="32">
        <v>1771606</v>
      </c>
      <c r="E168" s="35">
        <v>1638960</v>
      </c>
      <c r="F168" s="43">
        <f t="shared" si="4"/>
        <v>92.51266929554313</v>
      </c>
      <c r="G168" s="46">
        <f t="shared" si="5"/>
        <v>3.3203330041011467</v>
      </c>
    </row>
    <row r="169" spans="1:7" ht="16.5" thickBot="1">
      <c r="A169" s="12"/>
      <c r="B169" s="13"/>
      <c r="C169" s="14" t="s">
        <v>161</v>
      </c>
      <c r="D169" s="30">
        <v>1148766</v>
      </c>
      <c r="E169" s="28">
        <v>1075350</v>
      </c>
      <c r="F169" s="40">
        <f t="shared" si="4"/>
        <v>93.6091423318587</v>
      </c>
      <c r="G169" s="46">
        <f t="shared" si="5"/>
        <v>2.1785279054767464</v>
      </c>
    </row>
    <row r="170" spans="1:7" ht="16.5" thickBot="1">
      <c r="A170" s="12"/>
      <c r="B170" s="13"/>
      <c r="C170" s="14" t="s">
        <v>39</v>
      </c>
      <c r="D170" s="30">
        <v>73000</v>
      </c>
      <c r="E170" s="28" t="s">
        <v>58</v>
      </c>
      <c r="F170" s="40" t="s">
        <v>58</v>
      </c>
      <c r="G170" s="46" t="s">
        <v>58</v>
      </c>
    </row>
    <row r="171" spans="1:7" ht="18.75" customHeight="1" thickBot="1">
      <c r="A171" s="23"/>
      <c r="B171" s="23" t="s">
        <v>162</v>
      </c>
      <c r="C171" s="24" t="s">
        <v>163</v>
      </c>
      <c r="D171" s="33">
        <v>701738</v>
      </c>
      <c r="E171" s="38">
        <v>759030</v>
      </c>
      <c r="F171" s="40">
        <f t="shared" si="4"/>
        <v>108.16430063641987</v>
      </c>
      <c r="G171" s="46">
        <f t="shared" si="5"/>
        <v>1.5377021770530663</v>
      </c>
    </row>
    <row r="172" spans="1:7" ht="16.5" thickBot="1">
      <c r="A172" s="18"/>
      <c r="B172" s="19"/>
      <c r="C172" s="20" t="s">
        <v>25</v>
      </c>
      <c r="D172" s="32">
        <v>701738</v>
      </c>
      <c r="E172" s="35">
        <v>759030</v>
      </c>
      <c r="F172" s="40">
        <f t="shared" si="4"/>
        <v>108.16430063641987</v>
      </c>
      <c r="G172" s="46">
        <f t="shared" si="5"/>
        <v>1.5377021770530663</v>
      </c>
    </row>
    <row r="173" spans="1:7" ht="16.5" thickBot="1">
      <c r="A173" s="12"/>
      <c r="B173" s="13"/>
      <c r="C173" s="14" t="s">
        <v>35</v>
      </c>
      <c r="D173" s="30">
        <v>609940</v>
      </c>
      <c r="E173" s="28">
        <v>645010</v>
      </c>
      <c r="F173" s="40">
        <f t="shared" si="4"/>
        <v>105.7497458766436</v>
      </c>
      <c r="G173" s="46">
        <f t="shared" si="5"/>
        <v>1.306711567686387</v>
      </c>
    </row>
    <row r="174" spans="1:7" ht="16.5" thickBot="1">
      <c r="A174" s="12"/>
      <c r="B174" s="13" t="s">
        <v>164</v>
      </c>
      <c r="C174" s="14" t="s">
        <v>165</v>
      </c>
      <c r="D174" s="30">
        <v>536038</v>
      </c>
      <c r="E174" s="28">
        <v>575090</v>
      </c>
      <c r="F174" s="40">
        <f t="shared" si="4"/>
        <v>107.2853044000612</v>
      </c>
      <c r="G174" s="46">
        <f t="shared" si="5"/>
        <v>1.1650621780449362</v>
      </c>
    </row>
    <row r="175" spans="1:7" ht="16.5" thickBot="1">
      <c r="A175" s="12"/>
      <c r="B175" s="13"/>
      <c r="C175" s="14" t="s">
        <v>25</v>
      </c>
      <c r="D175" s="30">
        <v>536038</v>
      </c>
      <c r="E175" s="28">
        <v>575090</v>
      </c>
      <c r="F175" s="40">
        <f t="shared" si="4"/>
        <v>107.2853044000612</v>
      </c>
      <c r="G175" s="46">
        <f t="shared" si="5"/>
        <v>1.1650621780449362</v>
      </c>
    </row>
    <row r="176" spans="1:7" ht="16.5" thickBot="1">
      <c r="A176" s="12"/>
      <c r="B176" s="13"/>
      <c r="C176" s="14" t="s">
        <v>35</v>
      </c>
      <c r="D176" s="30">
        <v>293508</v>
      </c>
      <c r="E176" s="28">
        <v>328050</v>
      </c>
      <c r="F176" s="40">
        <f t="shared" si="4"/>
        <v>111.76867410769043</v>
      </c>
      <c r="G176" s="46">
        <f t="shared" si="5"/>
        <v>0.6645892773437919</v>
      </c>
    </row>
    <row r="177" spans="1:7" ht="16.5" thickBot="1">
      <c r="A177" s="12"/>
      <c r="B177" s="13" t="s">
        <v>166</v>
      </c>
      <c r="C177" s="14" t="s">
        <v>167</v>
      </c>
      <c r="D177" s="30">
        <v>2230089</v>
      </c>
      <c r="E177" s="28">
        <v>2033780</v>
      </c>
      <c r="F177" s="40">
        <f t="shared" si="4"/>
        <v>91.19725714982675</v>
      </c>
      <c r="G177" s="46">
        <f t="shared" si="5"/>
        <v>4.120190155391731</v>
      </c>
    </row>
    <row r="178" spans="1:7" ht="16.5" thickBot="1">
      <c r="A178" s="12"/>
      <c r="B178" s="13"/>
      <c r="C178" s="14" t="s">
        <v>25</v>
      </c>
      <c r="D178" s="30">
        <v>2185279</v>
      </c>
      <c r="E178" s="28">
        <v>2033780</v>
      </c>
      <c r="F178" s="40">
        <f t="shared" si="4"/>
        <v>93.06729255166046</v>
      </c>
      <c r="G178" s="46">
        <f t="shared" si="5"/>
        <v>4.120190155391731</v>
      </c>
    </row>
    <row r="179" spans="1:7" ht="16.5" thickBot="1">
      <c r="A179" s="15"/>
      <c r="B179" s="16"/>
      <c r="C179" s="17" t="s">
        <v>35</v>
      </c>
      <c r="D179" s="33">
        <v>1234113</v>
      </c>
      <c r="E179" s="37">
        <v>1247400</v>
      </c>
      <c r="F179" s="40">
        <f t="shared" si="4"/>
        <v>101.07664371090817</v>
      </c>
      <c r="G179" s="46">
        <f t="shared" si="5"/>
        <v>2.527080215085036</v>
      </c>
    </row>
    <row r="180" spans="1:7" ht="16.5" thickBot="1">
      <c r="A180" s="18"/>
      <c r="B180" s="19"/>
      <c r="C180" s="20" t="s">
        <v>39</v>
      </c>
      <c r="D180" s="32">
        <v>44810</v>
      </c>
      <c r="E180" s="35" t="s">
        <v>58</v>
      </c>
      <c r="F180" s="40" t="s">
        <v>58</v>
      </c>
      <c r="G180" s="46" t="s">
        <v>58</v>
      </c>
    </row>
    <row r="181" spans="1:7" ht="16.5" thickBot="1">
      <c r="A181" s="12"/>
      <c r="B181" s="13" t="s">
        <v>168</v>
      </c>
      <c r="C181" s="14" t="s">
        <v>169</v>
      </c>
      <c r="D181" s="30">
        <v>48139</v>
      </c>
      <c r="E181" s="28">
        <v>38500</v>
      </c>
      <c r="F181" s="40">
        <f t="shared" si="4"/>
        <v>79.97673404100625</v>
      </c>
      <c r="G181" s="46">
        <f t="shared" si="5"/>
        <v>0.07799630293472333</v>
      </c>
    </row>
    <row r="182" spans="1:7" ht="16.5" thickBot="1">
      <c r="A182" s="12"/>
      <c r="B182" s="13"/>
      <c r="C182" s="14" t="s">
        <v>25</v>
      </c>
      <c r="D182" s="30">
        <v>48139</v>
      </c>
      <c r="E182" s="28">
        <v>38500</v>
      </c>
      <c r="F182" s="40">
        <f t="shared" si="4"/>
        <v>79.97673404100625</v>
      </c>
      <c r="G182" s="46">
        <f t="shared" si="5"/>
        <v>0.07799630293472333</v>
      </c>
    </row>
    <row r="183" spans="1:7" ht="16.5" thickBot="1">
      <c r="A183" s="12"/>
      <c r="B183" s="13" t="s">
        <v>170</v>
      </c>
      <c r="C183" s="14" t="s">
        <v>171</v>
      </c>
      <c r="D183" s="30">
        <v>814185</v>
      </c>
      <c r="E183" s="28">
        <v>878770</v>
      </c>
      <c r="F183" s="40">
        <f t="shared" si="4"/>
        <v>107.93247234965027</v>
      </c>
      <c r="G183" s="46">
        <f t="shared" si="5"/>
        <v>1.7802808085700474</v>
      </c>
    </row>
    <row r="184" spans="1:7" ht="16.5" thickBot="1">
      <c r="A184" s="12"/>
      <c r="B184" s="13"/>
      <c r="C184" s="14" t="s">
        <v>25</v>
      </c>
      <c r="D184" s="30">
        <v>814185</v>
      </c>
      <c r="E184" s="28">
        <v>878770</v>
      </c>
      <c r="F184" s="40">
        <f t="shared" si="4"/>
        <v>107.93247234965027</v>
      </c>
      <c r="G184" s="46">
        <f t="shared" si="5"/>
        <v>1.7802808085700474</v>
      </c>
    </row>
    <row r="185" spans="1:7" ht="16.5" thickBot="1">
      <c r="A185" s="12"/>
      <c r="B185" s="13"/>
      <c r="C185" s="14" t="s">
        <v>172</v>
      </c>
      <c r="D185" s="30">
        <v>552282</v>
      </c>
      <c r="E185" s="28">
        <v>569270</v>
      </c>
      <c r="F185" s="40">
        <f t="shared" si="4"/>
        <v>103.07596481507635</v>
      </c>
      <c r="G185" s="46">
        <f t="shared" si="5"/>
        <v>1.153271568094804</v>
      </c>
    </row>
    <row r="186" spans="1:7" ht="16.5" thickBot="1">
      <c r="A186" s="9"/>
      <c r="B186" s="13" t="s">
        <v>173</v>
      </c>
      <c r="C186" s="14" t="s">
        <v>120</v>
      </c>
      <c r="D186" s="30">
        <v>17500</v>
      </c>
      <c r="E186" s="28">
        <v>18220</v>
      </c>
      <c r="F186" s="40">
        <f t="shared" si="4"/>
        <v>104.11428571428571</v>
      </c>
      <c r="G186" s="46">
        <f t="shared" si="5"/>
        <v>0.03691149712910803</v>
      </c>
    </row>
    <row r="187" spans="1:7" ht="16.5" thickBot="1">
      <c r="A187" s="9"/>
      <c r="B187" s="13"/>
      <c r="C187" s="14" t="s">
        <v>25</v>
      </c>
      <c r="D187" s="30">
        <v>17500</v>
      </c>
      <c r="E187" s="28">
        <v>18220</v>
      </c>
      <c r="F187" s="40">
        <f t="shared" si="4"/>
        <v>104.11428571428571</v>
      </c>
      <c r="G187" s="46">
        <f t="shared" si="5"/>
        <v>0.03691149712910803</v>
      </c>
    </row>
    <row r="188" spans="1:7" ht="16.5" thickBot="1">
      <c r="A188" s="9"/>
      <c r="B188" s="13" t="s">
        <v>174</v>
      </c>
      <c r="C188" s="14" t="s">
        <v>20</v>
      </c>
      <c r="D188" s="30">
        <v>34130</v>
      </c>
      <c r="E188" s="28">
        <v>46140</v>
      </c>
      <c r="F188" s="40">
        <f t="shared" si="4"/>
        <v>135.1889832991503</v>
      </c>
      <c r="G188" s="46">
        <f t="shared" si="5"/>
        <v>0.09347401084176973</v>
      </c>
    </row>
    <row r="189" spans="1:7" ht="16.5" thickBot="1">
      <c r="A189" s="9"/>
      <c r="B189" s="13"/>
      <c r="C189" s="14" t="s">
        <v>175</v>
      </c>
      <c r="D189" s="30">
        <v>34130</v>
      </c>
      <c r="E189" s="28">
        <v>46140</v>
      </c>
      <c r="F189" s="40">
        <f t="shared" si="4"/>
        <v>135.1889832991503</v>
      </c>
      <c r="G189" s="46">
        <f t="shared" si="5"/>
        <v>0.09347401084176973</v>
      </c>
    </row>
    <row r="190" spans="1:7" ht="16.5" thickBot="1">
      <c r="A190" s="9" t="s">
        <v>176</v>
      </c>
      <c r="B190" s="10"/>
      <c r="C190" s="11" t="s">
        <v>177</v>
      </c>
      <c r="D190" s="29">
        <v>10000</v>
      </c>
      <c r="E190" s="27">
        <v>15000</v>
      </c>
      <c r="F190" s="39">
        <f t="shared" si="4"/>
        <v>150</v>
      </c>
      <c r="G190" s="46">
        <f t="shared" si="5"/>
        <v>0.030388169974567534</v>
      </c>
    </row>
    <row r="191" spans="1:7" ht="16.5" thickBot="1">
      <c r="A191" s="18"/>
      <c r="B191" s="19" t="s">
        <v>178</v>
      </c>
      <c r="C191" s="20" t="s">
        <v>179</v>
      </c>
      <c r="D191" s="32">
        <v>10000</v>
      </c>
      <c r="E191" s="35">
        <v>15000</v>
      </c>
      <c r="F191" s="44">
        <f t="shared" si="4"/>
        <v>150</v>
      </c>
      <c r="G191" s="47">
        <f t="shared" si="5"/>
        <v>0.030388169974567534</v>
      </c>
    </row>
    <row r="192" spans="1:7" ht="16.5" thickBot="1">
      <c r="A192" s="18"/>
      <c r="B192" s="19"/>
      <c r="C192" s="20" t="s">
        <v>72</v>
      </c>
      <c r="D192" s="32">
        <v>10000</v>
      </c>
      <c r="E192" s="35">
        <v>15000</v>
      </c>
      <c r="F192" s="44">
        <f t="shared" si="4"/>
        <v>150</v>
      </c>
      <c r="G192" s="47">
        <f t="shared" si="5"/>
        <v>0.030388169974567534</v>
      </c>
    </row>
    <row r="193" spans="1:7" ht="16.5" thickBot="1">
      <c r="A193" s="45" t="s">
        <v>180</v>
      </c>
      <c r="B193" s="48"/>
      <c r="C193" s="49" t="s">
        <v>181</v>
      </c>
      <c r="D193" s="50">
        <v>96850</v>
      </c>
      <c r="E193" s="51">
        <v>106800</v>
      </c>
      <c r="F193" s="44">
        <f t="shared" si="4"/>
        <v>110.27361899845121</v>
      </c>
      <c r="G193" s="47">
        <f t="shared" si="5"/>
        <v>0.2163637702189208</v>
      </c>
    </row>
    <row r="194" spans="1:7" ht="16.5" thickBot="1">
      <c r="A194" s="18"/>
      <c r="B194" s="19" t="s">
        <v>182</v>
      </c>
      <c r="C194" s="20" t="s">
        <v>183</v>
      </c>
      <c r="D194" s="32">
        <v>56850</v>
      </c>
      <c r="E194" s="35">
        <v>66800</v>
      </c>
      <c r="F194" s="43">
        <f t="shared" si="4"/>
        <v>117.50219876868952</v>
      </c>
      <c r="G194" s="47">
        <f t="shared" si="5"/>
        <v>0.13532865028674074</v>
      </c>
    </row>
    <row r="195" spans="1:7" ht="16.5" thickBot="1">
      <c r="A195" s="18"/>
      <c r="B195" s="19"/>
      <c r="C195" s="20" t="s">
        <v>203</v>
      </c>
      <c r="D195" s="35" t="s">
        <v>58</v>
      </c>
      <c r="E195" s="35">
        <v>10000</v>
      </c>
      <c r="F195" s="43" t="s">
        <v>58</v>
      </c>
      <c r="G195" s="46">
        <f t="shared" si="5"/>
        <v>0.02025877998304502</v>
      </c>
    </row>
    <row r="196" spans="1:7" ht="16.5" thickBot="1">
      <c r="A196" s="18"/>
      <c r="B196" s="19"/>
      <c r="C196" s="20" t="s">
        <v>25</v>
      </c>
      <c r="D196" s="32">
        <v>56850</v>
      </c>
      <c r="E196" s="35">
        <v>66800</v>
      </c>
      <c r="F196" s="43">
        <f t="shared" si="4"/>
        <v>117.50219876868952</v>
      </c>
      <c r="G196" s="46">
        <f t="shared" si="5"/>
        <v>0.13532865028674074</v>
      </c>
    </row>
    <row r="197" spans="1:7" ht="16.5" thickBot="1">
      <c r="A197" s="18"/>
      <c r="B197" s="19" t="s">
        <v>184</v>
      </c>
      <c r="C197" s="20" t="s">
        <v>185</v>
      </c>
      <c r="D197" s="32">
        <v>40000</v>
      </c>
      <c r="E197" s="35">
        <v>40000</v>
      </c>
      <c r="F197" s="40">
        <f t="shared" si="4"/>
        <v>100</v>
      </c>
      <c r="G197" s="46">
        <f t="shared" si="5"/>
        <v>0.08103511993218009</v>
      </c>
    </row>
    <row r="198" spans="1:7" ht="16.5" thickBot="1">
      <c r="A198" s="12"/>
      <c r="B198" s="13"/>
      <c r="C198" s="14" t="s">
        <v>25</v>
      </c>
      <c r="D198" s="30">
        <v>40000</v>
      </c>
      <c r="E198" s="28">
        <v>40000</v>
      </c>
      <c r="F198" s="40">
        <f t="shared" si="4"/>
        <v>100</v>
      </c>
      <c r="G198" s="46">
        <f t="shared" si="5"/>
        <v>0.08103511993218009</v>
      </c>
    </row>
    <row r="199" spans="1:7" ht="36" customHeight="1" thickBot="1">
      <c r="A199" s="26"/>
      <c r="B199" s="26"/>
      <c r="C199" s="53" t="s">
        <v>211</v>
      </c>
      <c r="D199" s="32">
        <v>40000</v>
      </c>
      <c r="E199" s="36">
        <v>40000</v>
      </c>
      <c r="F199" s="40">
        <f t="shared" si="4"/>
        <v>100</v>
      </c>
      <c r="G199" s="46">
        <f t="shared" si="5"/>
        <v>0.08103511993218009</v>
      </c>
    </row>
    <row r="200" spans="1:7" ht="16.5" thickBot="1">
      <c r="A200" s="9" t="s">
        <v>186</v>
      </c>
      <c r="B200" s="10"/>
      <c r="C200" s="11" t="s">
        <v>187</v>
      </c>
      <c r="D200" s="29">
        <v>93128</v>
      </c>
      <c r="E200" s="27">
        <v>93000</v>
      </c>
      <c r="F200" s="39">
        <f t="shared" si="4"/>
        <v>99.86255476333649</v>
      </c>
      <c r="G200" s="46">
        <f t="shared" si="5"/>
        <v>0.18840665384231872</v>
      </c>
    </row>
    <row r="201" spans="1:7" ht="16.5" thickBot="1">
      <c r="A201" s="12"/>
      <c r="B201" s="13" t="s">
        <v>188</v>
      </c>
      <c r="C201" s="14" t="s">
        <v>189</v>
      </c>
      <c r="D201" s="30">
        <v>93128</v>
      </c>
      <c r="E201" s="28">
        <v>93000</v>
      </c>
      <c r="F201" s="40">
        <f t="shared" si="4"/>
        <v>99.86255476333649</v>
      </c>
      <c r="G201" s="46">
        <f t="shared" si="5"/>
        <v>0.18840665384231872</v>
      </c>
    </row>
    <row r="202" spans="1:7" ht="16.5" thickBot="1">
      <c r="A202" s="12"/>
      <c r="B202" s="13"/>
      <c r="C202" s="14" t="s">
        <v>25</v>
      </c>
      <c r="D202" s="28">
        <v>93128</v>
      </c>
      <c r="E202" s="28">
        <v>93000</v>
      </c>
      <c r="F202" s="40">
        <f t="shared" si="4"/>
        <v>99.86255476333649</v>
      </c>
      <c r="G202" s="46">
        <f t="shared" si="5"/>
        <v>0.18840665384231872</v>
      </c>
    </row>
    <row r="203" spans="1:7" ht="16.5" thickBot="1">
      <c r="A203" s="12"/>
      <c r="B203" s="13"/>
      <c r="C203" s="14" t="s">
        <v>190</v>
      </c>
      <c r="D203" s="28">
        <v>35150</v>
      </c>
      <c r="E203" s="28">
        <v>60000</v>
      </c>
      <c r="F203" s="40">
        <f t="shared" si="4"/>
        <v>170.69701280227596</v>
      </c>
      <c r="G203" s="46">
        <f t="shared" si="5"/>
        <v>0.12155267989827014</v>
      </c>
    </row>
    <row r="204" spans="1:7" ht="16.5" thickBot="1">
      <c r="A204" s="9"/>
      <c r="B204" s="10"/>
      <c r="C204" s="11" t="s">
        <v>191</v>
      </c>
      <c r="D204" s="29">
        <f>D14+D17+D22+D25+D32+D36+D41+D52+D70+D73+D81+D89+D123+D132+D152+D163+D190+D193+D200</f>
        <v>53399478</v>
      </c>
      <c r="E204" s="27">
        <f>E14+E17+E22+E25+E32+E36+E41+E52+E70+E73+E81+E84+E89+E123+E132+E152+E163+E190+E193+E200</f>
        <v>49361314</v>
      </c>
      <c r="F204" s="39">
        <f aca="true" t="shared" si="6" ref="F204:F211">E204/D204*100</f>
        <v>92.43782120866425</v>
      </c>
      <c r="G204" s="46">
        <f t="shared" si="5"/>
        <v>100</v>
      </c>
    </row>
    <row r="205" spans="1:7" ht="16.5" thickBot="1">
      <c r="A205" s="12"/>
      <c r="B205" s="13"/>
      <c r="C205" s="14" t="s">
        <v>192</v>
      </c>
      <c r="D205" s="30">
        <f>D16+D19+D21+D24+D27+D34+D38+D45+D47+D49+D54+D57+D60+D67+D69+D72+D77+D80+D83+D91+D95+D99+D103+D105+D110+D113+D116+D119+D121+D125+D129+D131+D134+D139+D144+D148+D151+D154+D156+D158+D162+D165+D168+D172+D175+D178+D182+D184+D187+D189+D192+D196+D198+D202</f>
        <v>48326268</v>
      </c>
      <c r="E205" s="28">
        <f>E16+E19+E21+E24+E27+E34+E38+E43+E45+E47+E49+E54+E57+E60+E64+E67+E69+E72+E77+E80+E83+E85+E91+E95+E99+E103+E105+E110+E113+E116+E119+E121+E125+E129+E131+E134+E139+E144+E148+E151+E158+E165+E168+E172+E175+E178+E182+E184+E187+E189+E192+E196+E198+E202</f>
        <v>42915414</v>
      </c>
      <c r="F205" s="39">
        <f t="shared" si="6"/>
        <v>88.80349295749467</v>
      </c>
      <c r="G205" s="46">
        <f t="shared" si="5"/>
        <v>86.941393010729</v>
      </c>
    </row>
    <row r="206" spans="1:7" ht="16.5" thickBot="1">
      <c r="A206" s="12"/>
      <c r="B206" s="13"/>
      <c r="C206" s="14" t="s">
        <v>193</v>
      </c>
      <c r="D206" s="30">
        <f>D28+D35+D39+D50+D55+D61+D92+D96+D100+D106+D111+D114+D117+D122+D135+D140+D145+D149+D159+D166+D169+D173+D176+D179+D185</f>
        <v>22552548</v>
      </c>
      <c r="E206" s="28">
        <f>E28+E50+E55+E61+E65+E92+E96+E100+E106+E111+E114+E117+E135+E140+E145+E149+E159+E166+E169+E173+E176+E179+E185</f>
        <v>23918401</v>
      </c>
      <c r="F206" s="39">
        <f t="shared" si="6"/>
        <v>106.05631345957008</v>
      </c>
      <c r="G206" s="46">
        <f t="shared" si="5"/>
        <v>48.45576234052441</v>
      </c>
    </row>
    <row r="207" spans="1:7" ht="16.5" thickBot="1">
      <c r="A207" s="12"/>
      <c r="B207" s="13"/>
      <c r="C207" s="14" t="s">
        <v>194</v>
      </c>
      <c r="D207" s="30">
        <f>D93+D101+D107+D136+D141+D199+D203</f>
        <v>1995778</v>
      </c>
      <c r="E207" s="28">
        <f>E93+E101+E107+E136+E137+E141+E146+E195+E199+E203</f>
        <v>2031958</v>
      </c>
      <c r="F207" s="39">
        <f t="shared" si="6"/>
        <v>101.81282687753847</v>
      </c>
      <c r="G207" s="46">
        <f t="shared" si="5"/>
        <v>4.11649900567882</v>
      </c>
    </row>
    <row r="208" spans="1:7" ht="16.5" thickBot="1">
      <c r="A208" s="12"/>
      <c r="B208" s="13"/>
      <c r="C208" s="14" t="s">
        <v>195</v>
      </c>
      <c r="D208" s="30">
        <v>359000</v>
      </c>
      <c r="E208" s="28">
        <v>747950</v>
      </c>
      <c r="F208" s="39">
        <f t="shared" si="6"/>
        <v>208.34261838440113</v>
      </c>
      <c r="G208" s="46">
        <f t="shared" si="5"/>
        <v>1.5152554488318526</v>
      </c>
    </row>
    <row r="209" spans="1:7" ht="16.5" thickBot="1">
      <c r="A209" s="12"/>
      <c r="B209" s="13"/>
      <c r="C209" s="14" t="s">
        <v>196</v>
      </c>
      <c r="D209" s="28" t="s">
        <v>58</v>
      </c>
      <c r="E209" s="28">
        <v>1050000</v>
      </c>
      <c r="F209" s="39" t="s">
        <v>58</v>
      </c>
      <c r="G209" s="46">
        <f>SUM((E209/49361314)*100)</f>
        <v>2.127171898219727</v>
      </c>
    </row>
    <row r="210" spans="1:7" ht="16.5" thickBot="1">
      <c r="A210" s="12"/>
      <c r="B210" s="13"/>
      <c r="C210" s="14" t="s">
        <v>197</v>
      </c>
      <c r="D210" s="28" t="s">
        <v>58</v>
      </c>
      <c r="E210" s="28">
        <v>850000</v>
      </c>
      <c r="F210" s="39" t="s">
        <v>58</v>
      </c>
      <c r="G210" s="46">
        <f>SUM((E210/49361314)*100)</f>
        <v>1.7219962985588269</v>
      </c>
    </row>
    <row r="211" spans="1:7" ht="16.5" thickBot="1">
      <c r="A211" s="12"/>
      <c r="B211" s="13"/>
      <c r="C211" s="14" t="s">
        <v>198</v>
      </c>
      <c r="D211" s="30">
        <f>D29+D31+D40+D62+D127+D142+D170+D180</f>
        <v>5073210</v>
      </c>
      <c r="E211" s="28">
        <f>E29+E40+E51+E62+E75+E97+E127+E160</f>
        <v>6445900</v>
      </c>
      <c r="F211" s="39">
        <f t="shared" si="6"/>
        <v>127.0576222943659</v>
      </c>
      <c r="G211" s="46">
        <f>SUM((E211/49361314)*100)</f>
        <v>13.05860698927099</v>
      </c>
    </row>
  </sheetData>
  <mergeCells count="5">
    <mergeCell ref="E4:F4"/>
    <mergeCell ref="D10:D12"/>
    <mergeCell ref="G10:G12"/>
    <mergeCell ref="C5:E5"/>
    <mergeCell ref="C6:E6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STAROSTWO POWIATOWE</cp:lastModifiedBy>
  <cp:lastPrinted>2005-11-21T11:18:58Z</cp:lastPrinted>
  <dcterms:created xsi:type="dcterms:W3CDTF">2005-11-08T10:40:11Z</dcterms:created>
  <dcterms:modified xsi:type="dcterms:W3CDTF">2006-01-02T11:21:15Z</dcterms:modified>
  <cp:category/>
  <cp:version/>
  <cp:contentType/>
  <cp:contentStatus/>
</cp:coreProperties>
</file>