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<sst xmlns="http://schemas.openxmlformats.org/spreadsheetml/2006/main" count="346" uniqueCount="158">
  <si>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</si>
  <si>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</si>
  <si>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</si>
  <si>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</si>
  <si>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</si>
  <si>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</si>
  <si>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</si>
  <si>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</si>
  <si>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</si>
  <si>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</si>
  <si>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</si>
  <si>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</si>
  <si>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</si>
  <si>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</si>
  <si>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GOSPODARKA MIESZKANIOWA</t>
  </si>
  <si>
    <t>Gospodarka gruntami i nieruchomościami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</si>
  <si>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</si>
  <si>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</si>
  <si>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</si>
  <si>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</si>
  <si>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</si>
  <si>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</si>
  <si>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</si>
  <si>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</si>
  <si>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</si>
  <si>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</si>
  <si>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</si>
  <si>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</si>
  <si>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</si>
  <si>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</si>
  <si>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</si>
  <si>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</si>
  <si>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</si>
  <si>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</si>
  <si>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</si>
  <si>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</si>
  <si>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</si>
  <si>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</si>
  <si>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</si>
  <si>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</si>
  <si>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</si>
  <si>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</si>
  <si>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</si>
  <si>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</si>
  <si>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</si>
  <si>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</si>
  <si>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</si>
  <si>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</si>
  <si>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</si>
  <si>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</si>
  <si>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</si>
  <si>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</si>
  <si>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</si>
  <si>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</si>
  <si>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</si>
  <si>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</si>
  <si>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</si>
  <si>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</si>
  <si>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</si>
  <si>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</si>
  <si>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</si>
  <si>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</si>
  <si>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</si>
  <si>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</si>
  <si>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</si>
  <si>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</si>
  <si>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</si>
  <si>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</si>
  <si>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</si>
  <si>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</si>
  <si>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</si>
  <si>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</si>
  <si>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Dochody z najmu i dzierżawy  składników majątkowych Skarbu Państwa ,  jednostek samorządu terytorialnego lub innych jednostek zaliczanych do sektora finansów publicznych oraz innych umów o podobnym charakterze</t>
  </si>
  <si>
    <t>OGÓŁEM DOCHODY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</si>
  <si>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</si>
  <si>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</si>
  <si>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</si>
  <si>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</si>
  <si>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</si>
  <si>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</si>
  <si>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</si>
  <si>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</si>
  <si>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</si>
  <si>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O470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</si>
  <si>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</si>
  <si>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</si>
  <si>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</si>
  <si>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</si>
  <si>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</si>
  <si>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</si>
  <si>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</si>
  <si>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</si>
  <si>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</si>
  <si>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</si>
  <si>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</si>
  <si>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</si>
  <si>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</si>
  <si>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</si>
  <si>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</si>
  <si>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>Środki  na dofinansowanie własnych zadań bieżących gmin (zwiazków gmin), powiatów (zwiazków powiatów), samorządów województw,pozyskane z innych źródeł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</si>
  <si>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</si>
  <si>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</si>
  <si>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</si>
  <si>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</si>
  <si>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</si>
  <si>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</si>
  <si>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Środki nadofinansowanie  własnych zadań bieżących  gmin (związków gmin),powiatów (związków powiatów), samorządów województw,pozyskane z innych żródeł.</t>
  </si>
  <si>
    <t>O960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</si>
  <si>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</si>
  <si>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</si>
  <si>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</si>
  <si>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</si>
  <si>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 xml:space="preserve">                                             dochody majatkowe</t>
  </si>
  <si>
    <t xml:space="preserve">                                    z tego: dochody bieżące</t>
  </si>
  <si>
    <t>Dotacje celowe w ramach programów finansowanych z udziałem środków europejskich oraz środków...</t>
  </si>
  <si>
    <t>Udział % w dochodach ogółem</t>
  </si>
  <si>
    <t>Obrona cywilna</t>
  </si>
  <si>
    <t>O927</t>
  </si>
  <si>
    <t>Pozostałe odsetki…</t>
  </si>
  <si>
    <t>Środki otrzymane od pozostałych jednostek zaliczanych do sektora finansów publicznych na realizację   zadań bieżących jednostek zaliczanych  do sektora finan.publiczn.</t>
  </si>
  <si>
    <t xml:space="preserve">                             WEDŁUG ŹRÓDEŁ I DZIAŁÓW KLASYFIKACJI BUDŻETOWEJ </t>
  </si>
  <si>
    <t>O1042</t>
  </si>
  <si>
    <t>Wyłączenie z produkcji gruntów rolnych</t>
  </si>
  <si>
    <t>Dotacja celowa otrzymana  z tytułu pomocy finansowej udzielonej między jednostkami samorządu terytorialnego  na dofinansowanie własnych zadań inwestycyjnych i zakupów  inwestycyjnych</t>
  </si>
  <si>
    <t>Wpłaty z tytułu odpłatnego nabycia  prawa własnosci  oraz prawa użytkowania  wieczystego nieruchomości</t>
  </si>
  <si>
    <t>Środki na dofinansowanie  własnych zadań bieżących  gmin (związków gmin),powiatów (związków powiatów), samorządów województw,pozyskane z innych żródeł.</t>
  </si>
  <si>
    <t>Środki otrzymane od pozostałych jednostek zaliczanych do sektora finansów publicznych na finansowanie lub dofinansowanie  kosztów realizacji  inwestycji  i zakupów inwestycyjnych jednostek zaliczanych do sektora finansów publicznych</t>
  </si>
  <si>
    <t>Dotacje celowe  otrzymane z budżetu państwa na realizację inwestycji i zakupów inwestycyjnych własnych powiatu</t>
  </si>
  <si>
    <t>TURYSTYKA</t>
  </si>
  <si>
    <t>Zadania w zakresie upowszechniania turystyki</t>
  </si>
  <si>
    <t xml:space="preserve">Pozostała działalność </t>
  </si>
  <si>
    <t>Otrzymane spadki,zapisy i darowizny w postaci pieniężnej</t>
  </si>
  <si>
    <t>Dotacje celowe otrzymane z budżetu  państwa na realizację bieżących zadań powiatu</t>
  </si>
  <si>
    <t>Srodki na dofinansowanie  własnych zadań bieżących gmin (związków gmin),powiatów (zwiazków powiatów), samorządów województw,pozyskane z innych źródeł</t>
  </si>
  <si>
    <t>O680</t>
  </si>
  <si>
    <t>O870</t>
  </si>
  <si>
    <t>Wpływy od rodziców  z tytułu odpłatności za utrzymanie dzieci (wychowanków) w placówkach opiekuńczo-wychowawczych i w rodzinach zastępczych</t>
  </si>
  <si>
    <t>Wpływy z wpłat gmin i powiatów na rzecz innych jst oraz związków gmin lub związków powiatów na dofinansowanie zadań bieżących</t>
  </si>
  <si>
    <t>Wpływy z wpłat gmin i powiatów na rzecz innych jednostek samorządu  terytorialnego oraz związków gmin lub związków powiatów na dofinansowanie zadań  bieżących</t>
  </si>
  <si>
    <t>Wpływy ze sprzedaży składników majątkowych</t>
  </si>
  <si>
    <t>Dotacje celowe otrzymane z gminy na inwestycje i zakupy inwestycyjne realizowane na podstawie porozumień  (umów) między jednostkami samorządu terytorialnego</t>
  </si>
  <si>
    <t>Wpływy z opłat za trwały zarząd , użytkowanie,służebność  i użytkowanie wieczyste  nieruchomości</t>
  </si>
  <si>
    <t>Dotacje celowe w ramach programów finansowanych z udziałem środków  europejskich oraz środków o których mowa  w art.5 ust.1 pkt 3 oraz ust 3 pkt 5 i 6 ustawy ,lub płatności w ramach budżetów europejskich</t>
  </si>
  <si>
    <t>Dotacje otrzymane z państwowych funduszy celowych na realizację zadań  bieżących jednostek sektora finansów publicznych</t>
  </si>
  <si>
    <t>Wpływy z opłat  za trwały zarząd, użytkowanie , służebność  i użytkowanie wieczyste  nieruchomości</t>
  </si>
  <si>
    <t xml:space="preserve">Dotacje celowe  w ramach programów finansowanych z udziałem środków europejskich oraz środków, o których mowa  w art.5 ust.1 pkt.3 oraz ust.3 pkt 5 i 6 ustawy,lub płatności  w ramach  budżetu środków  europejskich </t>
  </si>
  <si>
    <t xml:space="preserve">Dotacje celowe  w ramach programów finansowanych z udziałem środków europejskich oraz środków, o których mowa  w art..5 ust.1 pkt.3 oraz ust.3 pkt 5 i 6 ustawy,luc płatności  w ramach  budżetu środków  europejskich </t>
  </si>
  <si>
    <t>OBRONA NARODOWA</t>
  </si>
  <si>
    <t>Pozostałe wydatki obronne</t>
  </si>
  <si>
    <t>Kwalifikacja wojskowa</t>
  </si>
  <si>
    <t>Plan na 2014 rok wg uchwały budżetowej</t>
  </si>
  <si>
    <t xml:space="preserve">Plan na 2014 rok po zmianach </t>
  </si>
  <si>
    <t xml:space="preserve">                            DOCHODY  POWIATU  PLANOWANE DO REALIZACJI I WYKONANE W I PÓŁROCZU   2014  ROKU</t>
  </si>
  <si>
    <t>Wykonanie  na 30.06 2014r.</t>
  </si>
  <si>
    <t>% (kol 7:6)</t>
  </si>
  <si>
    <t>Dotacja celowa otrzymana  z tytułu pomocy finansowej udzielonej między jednostkami samorządu terytorialnego  na dofinansowanie własnych zadań bieżących</t>
  </si>
  <si>
    <t>Dotacja celowa  otrzymana z tytułu pomocy finansowej udzielonej między jednostkami samorządu terytorialnego  na dofinansowanie własnych zadań bieżących</t>
  </si>
  <si>
    <t>Środki na dofinansowanie własnych zadań bieżących gmin (związkwów gmin),powiatów(związków powiatów), samorządów województw,pozyskane z innych źródeł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</si>
</sst>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top" wrapText="1"/>
    </xf>
    <xf numFmtId="169" fontId="0" fillId="0" borderId="0" xfId="42" applyNumberFormat="1" applyFont="1" applyAlignment="1">
      <alignment/>
    </xf>
    <xf numFmtId="43" fontId="6" fillId="0" borderId="10" xfId="42" applyFont="1" applyBorder="1" applyAlignment="1">
      <alignment wrapText="1"/>
    </xf>
    <xf numFmtId="169" fontId="6" fillId="0" borderId="10" xfId="42" applyNumberFormat="1" applyFont="1" applyBorder="1" applyAlignment="1">
      <alignment wrapText="1"/>
    </xf>
    <xf numFmtId="169" fontId="7" fillId="0" borderId="10" xfId="42" applyNumberFormat="1" applyFont="1" applyBorder="1" applyAlignment="1">
      <alignment wrapText="1"/>
    </xf>
    <xf numFmtId="169" fontId="7" fillId="0" borderId="10" xfId="42" applyNumberFormat="1" applyFont="1" applyBorder="1" applyAlignment="1">
      <alignment horizontal="center" wrapText="1"/>
    </xf>
    <xf numFmtId="169" fontId="6" fillId="0" borderId="10" xfId="42" applyNumberFormat="1" applyFont="1" applyBorder="1" applyAlignment="1">
      <alignment horizontal="center" wrapText="1"/>
    </xf>
    <xf numFmtId="169" fontId="6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9" fontId="7" fillId="0" borderId="17" xfId="42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6" fillId="0" borderId="10" xfId="42" applyNumberFormat="1" applyFont="1" applyBorder="1" applyAlignment="1">
      <alignment wrapText="1"/>
    </xf>
    <xf numFmtId="43" fontId="6" fillId="0" borderId="12" xfId="42" applyFont="1" applyBorder="1" applyAlignment="1">
      <alignment wrapText="1"/>
    </xf>
    <xf numFmtId="169" fontId="7" fillId="0" borderId="0" xfId="42" applyNumberFormat="1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169" fontId="6" fillId="0" borderId="13" xfId="42" applyNumberFormat="1" applyFont="1" applyBorder="1" applyAlignment="1">
      <alignment horizontal="center" wrapText="1"/>
    </xf>
    <xf numFmtId="169" fontId="6" fillId="0" borderId="13" xfId="42" applyNumberFormat="1" applyFont="1" applyFill="1" applyBorder="1" applyAlignment="1">
      <alignment horizontal="center" wrapText="1"/>
    </xf>
    <xf numFmtId="43" fontId="6" fillId="0" borderId="13" xfId="42" applyFont="1" applyBorder="1" applyAlignment="1">
      <alignment wrapText="1"/>
    </xf>
    <xf numFmtId="169" fontId="3" fillId="0" borderId="0" xfId="42" applyNumberFormat="1" applyFont="1" applyAlignment="1">
      <alignment/>
    </xf>
    <xf numFmtId="43" fontId="7" fillId="0" borderId="10" xfId="42" applyFont="1" applyBorder="1" applyAlignment="1">
      <alignment wrapText="1"/>
    </xf>
    <xf numFmtId="43" fontId="7" fillId="0" borderId="17" xfId="42" applyFont="1" applyBorder="1" applyAlignment="1">
      <alignment wrapText="1"/>
    </xf>
    <xf numFmtId="43" fontId="6" fillId="0" borderId="21" xfId="42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7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tabSelected="1" zoomScalePageLayoutView="0" workbookViewId="0" topLeftCell="A1">
      <selection activeCell="F230" sqref="F230"/>
    </sheetView>
  </sheetViews>
  <sheetFormatPr defaultColWidth="9.140625" defaultRowHeight="12.75"/>
  <cols>
    <col min="1" max="1" width="6.00390625" style="0" customWidth="1"/>
    <col min="3" max="3" width="6.421875" style="0" customWidth="1"/>
    <col min="4" max="4" width="51.00390625" style="0" customWidth="1"/>
    <col min="5" max="7" width="12.00390625" style="0" customWidth="1"/>
    <col min="8" max="8" width="11.00390625" style="0" customWidth="1"/>
    <col min="9" max="9" width="11.57421875" style="0" customWidth="1"/>
  </cols>
  <sheetData>
    <row r="1" spans="1:9" ht="12.75" customHeight="1">
      <c r="A1" s="41" t="s">
        <v>152</v>
      </c>
      <c r="B1" s="41"/>
      <c r="C1" s="41"/>
      <c r="D1" s="41"/>
      <c r="E1" s="41"/>
      <c r="F1" s="41"/>
      <c r="G1" s="41"/>
      <c r="H1" s="41"/>
      <c r="I1" s="41"/>
    </row>
    <row r="2" spans="1:9" ht="15.75" customHeight="1" thickBot="1">
      <c r="A2" s="42" t="s">
        <v>120</v>
      </c>
      <c r="B2" s="42"/>
      <c r="C2" s="42"/>
      <c r="D2" s="42"/>
      <c r="E2" s="42"/>
      <c r="F2" s="42"/>
      <c r="G2" s="42"/>
      <c r="H2" s="42"/>
      <c r="I2" s="42"/>
    </row>
    <row r="3" spans="1:9" ht="54" customHeight="1">
      <c r="A3" s="23" t="s">
        <v>0</v>
      </c>
      <c r="B3" s="22" t="s">
        <v>1</v>
      </c>
      <c r="C3" s="22" t="s">
        <v>2</v>
      </c>
      <c r="D3" s="22" t="s">
        <v>3</v>
      </c>
      <c r="E3" s="22" t="s">
        <v>150</v>
      </c>
      <c r="F3" s="22" t="s">
        <v>151</v>
      </c>
      <c r="G3" s="22" t="s">
        <v>153</v>
      </c>
      <c r="H3" s="22" t="s">
        <v>154</v>
      </c>
      <c r="I3" s="24" t="s">
        <v>115</v>
      </c>
    </row>
    <row r="4" spans="1:9" ht="12.75" customHeight="1">
      <c r="A4" s="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4">
        <v>9</v>
      </c>
    </row>
    <row r="5" spans="1:9" ht="16.5" customHeight="1">
      <c r="A5" s="6" t="s">
        <v>80</v>
      </c>
      <c r="B5" s="3"/>
      <c r="C5" s="4"/>
      <c r="D5" s="4" t="s">
        <v>4</v>
      </c>
      <c r="E5" s="17">
        <f>E6</f>
        <v>16000</v>
      </c>
      <c r="F5" s="17">
        <f>F6+F8</f>
        <v>78400</v>
      </c>
      <c r="G5" s="17">
        <v>0</v>
      </c>
      <c r="H5" s="16">
        <f>G5/F5*100</f>
        <v>0</v>
      </c>
      <c r="I5" s="31">
        <f>SUM((G5/31545999)*100)</f>
        <v>0</v>
      </c>
    </row>
    <row r="6" spans="1:9" ht="15">
      <c r="A6" s="5"/>
      <c r="B6" s="1" t="s">
        <v>91</v>
      </c>
      <c r="C6" s="2"/>
      <c r="D6" s="2" t="s">
        <v>5</v>
      </c>
      <c r="E6" s="18">
        <f>E7</f>
        <v>16000</v>
      </c>
      <c r="F6" s="18">
        <f>F7</f>
        <v>16000</v>
      </c>
      <c r="G6" s="18">
        <v>0</v>
      </c>
      <c r="H6" s="16">
        <f aca="true" t="shared" si="0" ref="H6:H69">G6/F6*100</f>
        <v>0</v>
      </c>
      <c r="I6" s="31">
        <f aca="true" t="shared" si="1" ref="I6:I69">SUM((G6/31545999)*100)</f>
        <v>0</v>
      </c>
    </row>
    <row r="7" spans="1:9" ht="44.25" customHeight="1">
      <c r="A7" s="5"/>
      <c r="B7" s="1"/>
      <c r="C7" s="1">
        <v>2110</v>
      </c>
      <c r="D7" s="2" t="s">
        <v>6</v>
      </c>
      <c r="E7" s="18">
        <v>16000</v>
      </c>
      <c r="F7" s="18">
        <v>16000</v>
      </c>
      <c r="G7" s="18">
        <v>0</v>
      </c>
      <c r="H7" s="16">
        <f t="shared" si="0"/>
        <v>0</v>
      </c>
      <c r="I7" s="31">
        <f t="shared" si="1"/>
        <v>0</v>
      </c>
    </row>
    <row r="8" spans="1:10" ht="14.25" customHeight="1">
      <c r="A8" s="5"/>
      <c r="B8" s="1" t="s">
        <v>121</v>
      </c>
      <c r="C8" s="1"/>
      <c r="D8" s="2" t="s">
        <v>122</v>
      </c>
      <c r="E8" s="18">
        <v>0</v>
      </c>
      <c r="F8" s="18">
        <f>F9+F10</f>
        <v>62400</v>
      </c>
      <c r="G8" s="18">
        <v>0</v>
      </c>
      <c r="H8" s="16">
        <f t="shared" si="0"/>
        <v>0</v>
      </c>
      <c r="I8" s="31">
        <f t="shared" si="1"/>
        <v>0</v>
      </c>
      <c r="J8" s="32"/>
    </row>
    <row r="9" spans="1:10" ht="45" customHeight="1">
      <c r="A9" s="5"/>
      <c r="B9" s="1"/>
      <c r="C9" s="1">
        <v>2710</v>
      </c>
      <c r="D9" s="2" t="s">
        <v>155</v>
      </c>
      <c r="E9" s="18">
        <v>0</v>
      </c>
      <c r="F9" s="18">
        <v>1100</v>
      </c>
      <c r="G9" s="18"/>
      <c r="H9" s="16">
        <f t="shared" si="0"/>
        <v>0</v>
      </c>
      <c r="I9" s="31">
        <f t="shared" si="1"/>
        <v>0</v>
      </c>
      <c r="J9" s="32"/>
    </row>
    <row r="10" spans="1:9" ht="58.5" customHeight="1">
      <c r="A10" s="5"/>
      <c r="B10" s="1"/>
      <c r="C10" s="1">
        <v>6300</v>
      </c>
      <c r="D10" s="2" t="s">
        <v>123</v>
      </c>
      <c r="E10" s="18">
        <v>0</v>
      </c>
      <c r="F10" s="18">
        <v>61300</v>
      </c>
      <c r="G10" s="18">
        <v>0</v>
      </c>
      <c r="H10" s="16">
        <f t="shared" si="0"/>
        <v>0</v>
      </c>
      <c r="I10" s="31">
        <f t="shared" si="1"/>
        <v>0</v>
      </c>
    </row>
    <row r="11" spans="1:9" ht="14.25">
      <c r="A11" s="6" t="s">
        <v>81</v>
      </c>
      <c r="B11" s="3"/>
      <c r="C11" s="3"/>
      <c r="D11" s="4" t="s">
        <v>7</v>
      </c>
      <c r="E11" s="17">
        <f aca="true" t="shared" si="2" ref="E11:G12">E12</f>
        <v>123500</v>
      </c>
      <c r="F11" s="17">
        <f t="shared" si="2"/>
        <v>130700</v>
      </c>
      <c r="G11" s="17">
        <f t="shared" si="2"/>
        <v>60166</v>
      </c>
      <c r="H11" s="16">
        <f t="shared" si="0"/>
        <v>46.0336648814078</v>
      </c>
      <c r="I11" s="31">
        <f t="shared" si="1"/>
        <v>0.19072466210374253</v>
      </c>
    </row>
    <row r="12" spans="1:9" ht="15">
      <c r="A12" s="5"/>
      <c r="B12" s="1" t="s">
        <v>92</v>
      </c>
      <c r="C12" s="1"/>
      <c r="D12" s="2" t="s">
        <v>8</v>
      </c>
      <c r="E12" s="18">
        <f t="shared" si="2"/>
        <v>123500</v>
      </c>
      <c r="F12" s="18">
        <f t="shared" si="2"/>
        <v>130700</v>
      </c>
      <c r="G12" s="18">
        <f t="shared" si="2"/>
        <v>60166</v>
      </c>
      <c r="H12" s="16">
        <f t="shared" si="0"/>
        <v>46.0336648814078</v>
      </c>
      <c r="I12" s="31">
        <f t="shared" si="1"/>
        <v>0.19072466210374253</v>
      </c>
    </row>
    <row r="13" spans="1:9" ht="39.75" customHeight="1">
      <c r="A13" s="5"/>
      <c r="B13" s="1"/>
      <c r="C13" s="1">
        <v>2460</v>
      </c>
      <c r="D13" s="33" t="s">
        <v>78</v>
      </c>
      <c r="E13" s="18">
        <v>123500</v>
      </c>
      <c r="F13" s="18">
        <v>130700</v>
      </c>
      <c r="G13" s="18">
        <v>60166</v>
      </c>
      <c r="H13" s="16">
        <f t="shared" si="0"/>
        <v>46.0336648814078</v>
      </c>
      <c r="I13" s="31">
        <f t="shared" si="1"/>
        <v>0.19072466210374253</v>
      </c>
    </row>
    <row r="14" spans="1:9" ht="14.25">
      <c r="A14" s="6">
        <v>600</v>
      </c>
      <c r="B14" s="3"/>
      <c r="C14" s="3"/>
      <c r="D14" s="4" t="s">
        <v>9</v>
      </c>
      <c r="E14" s="17">
        <f>E15+E18</f>
        <v>580</v>
      </c>
      <c r="F14" s="17">
        <f>F15+F18</f>
        <v>3500580</v>
      </c>
      <c r="G14" s="17">
        <f>G15+G18</f>
        <v>23263</v>
      </c>
      <c r="H14" s="16">
        <f t="shared" si="0"/>
        <v>0.6645470179227443</v>
      </c>
      <c r="I14" s="31">
        <f t="shared" si="1"/>
        <v>0.07374310764417383</v>
      </c>
    </row>
    <row r="15" spans="1:9" ht="15">
      <c r="A15" s="5"/>
      <c r="B15" s="1">
        <v>60014</v>
      </c>
      <c r="C15" s="1"/>
      <c r="D15" s="2" t="s">
        <v>10</v>
      </c>
      <c r="E15" s="18">
        <f>E16+E17</f>
        <v>580</v>
      </c>
      <c r="F15" s="18">
        <f>F16+F17</f>
        <v>580</v>
      </c>
      <c r="G15" s="18">
        <f>G16+G17</f>
        <v>23263</v>
      </c>
      <c r="H15" s="16">
        <f t="shared" si="0"/>
        <v>4010.8620689655177</v>
      </c>
      <c r="I15" s="31">
        <f t="shared" si="1"/>
        <v>0.07374310764417383</v>
      </c>
    </row>
    <row r="16" spans="1:9" ht="15">
      <c r="A16" s="5"/>
      <c r="B16" s="1"/>
      <c r="C16" s="1" t="s">
        <v>87</v>
      </c>
      <c r="D16" s="2" t="s">
        <v>12</v>
      </c>
      <c r="E16" s="18">
        <v>500</v>
      </c>
      <c r="F16" s="18">
        <v>500</v>
      </c>
      <c r="G16" s="18">
        <v>1055</v>
      </c>
      <c r="H16" s="16">
        <f t="shared" si="0"/>
        <v>211</v>
      </c>
      <c r="I16" s="31">
        <f t="shared" si="1"/>
        <v>0.0033443226825690324</v>
      </c>
    </row>
    <row r="17" spans="1:9" ht="15">
      <c r="A17" s="5"/>
      <c r="B17" s="1"/>
      <c r="C17" s="1" t="s">
        <v>88</v>
      </c>
      <c r="D17" s="2" t="s">
        <v>13</v>
      </c>
      <c r="E17" s="18">
        <v>80</v>
      </c>
      <c r="F17" s="18">
        <v>80</v>
      </c>
      <c r="G17" s="18">
        <v>22208</v>
      </c>
      <c r="H17" s="16">
        <f t="shared" si="0"/>
        <v>27760.000000000004</v>
      </c>
      <c r="I17" s="31">
        <f t="shared" si="1"/>
        <v>0.0703987849616048</v>
      </c>
    </row>
    <row r="18" spans="1:9" ht="15">
      <c r="A18" s="5"/>
      <c r="B18" s="1">
        <v>60078</v>
      </c>
      <c r="C18" s="1"/>
      <c r="D18" s="2" t="s">
        <v>98</v>
      </c>
      <c r="E18" s="18">
        <v>0</v>
      </c>
      <c r="F18" s="18">
        <f>F19</f>
        <v>3500000</v>
      </c>
      <c r="G18" s="18">
        <v>0</v>
      </c>
      <c r="H18" s="16">
        <f t="shared" si="0"/>
        <v>0</v>
      </c>
      <c r="I18" s="31">
        <f t="shared" si="1"/>
        <v>0</v>
      </c>
    </row>
    <row r="19" spans="1:9" ht="31.5" customHeight="1">
      <c r="A19" s="5"/>
      <c r="B19" s="1"/>
      <c r="C19" s="1">
        <v>6430</v>
      </c>
      <c r="D19" s="2" t="s">
        <v>127</v>
      </c>
      <c r="E19" s="18">
        <v>0</v>
      </c>
      <c r="F19" s="18">
        <v>3500000</v>
      </c>
      <c r="G19" s="18">
        <v>0</v>
      </c>
      <c r="H19" s="16">
        <f t="shared" si="0"/>
        <v>0</v>
      </c>
      <c r="I19" s="31">
        <f t="shared" si="1"/>
        <v>0</v>
      </c>
    </row>
    <row r="20" spans="1:9" ht="15.75" customHeight="1">
      <c r="A20" s="8">
        <v>630</v>
      </c>
      <c r="B20" s="9"/>
      <c r="C20" s="9"/>
      <c r="D20" s="10" t="s">
        <v>128</v>
      </c>
      <c r="E20" s="30">
        <f>E21</f>
        <v>53224</v>
      </c>
      <c r="F20" s="30">
        <f>F21</f>
        <v>53224</v>
      </c>
      <c r="G20" s="30">
        <f>G21</f>
        <v>57676</v>
      </c>
      <c r="H20" s="16">
        <f t="shared" si="0"/>
        <v>108.36464752743123</v>
      </c>
      <c r="I20" s="31">
        <f t="shared" si="1"/>
        <v>0.1828314265780583</v>
      </c>
    </row>
    <row r="21" spans="1:9" ht="16.5" customHeight="1">
      <c r="A21" s="5"/>
      <c r="B21" s="1">
        <v>63003</v>
      </c>
      <c r="C21" s="1"/>
      <c r="D21" s="2" t="s">
        <v>129</v>
      </c>
      <c r="E21" s="18">
        <f>E22+E24+E23</f>
        <v>53224</v>
      </c>
      <c r="F21" s="18">
        <f>F22+F24</f>
        <v>53224</v>
      </c>
      <c r="G21" s="18">
        <f>G22+G24</f>
        <v>57676</v>
      </c>
      <c r="H21" s="16">
        <f t="shared" si="0"/>
        <v>108.36464752743123</v>
      </c>
      <c r="I21" s="31">
        <f t="shared" si="1"/>
        <v>0.1828314265780583</v>
      </c>
    </row>
    <row r="22" spans="1:9" ht="16.5" customHeight="1">
      <c r="A22" s="5"/>
      <c r="B22" s="1"/>
      <c r="C22" s="1" t="s">
        <v>88</v>
      </c>
      <c r="D22" s="2" t="s">
        <v>13</v>
      </c>
      <c r="E22" s="18">
        <v>15000</v>
      </c>
      <c r="F22" s="18">
        <v>15000</v>
      </c>
      <c r="G22" s="18">
        <v>23373</v>
      </c>
      <c r="H22" s="16">
        <f t="shared" si="0"/>
        <v>155.82</v>
      </c>
      <c r="I22" s="31">
        <f t="shared" si="1"/>
        <v>0.07409180479591088</v>
      </c>
    </row>
    <row r="23" spans="1:9" ht="60.75" customHeight="1">
      <c r="A23" s="5"/>
      <c r="B23" s="1"/>
      <c r="C23" s="1">
        <v>2007</v>
      </c>
      <c r="D23" s="2" t="s">
        <v>142</v>
      </c>
      <c r="E23" s="18">
        <v>38224</v>
      </c>
      <c r="F23" s="18">
        <v>0</v>
      </c>
      <c r="G23" s="18">
        <v>0</v>
      </c>
      <c r="H23" s="16">
        <v>0</v>
      </c>
      <c r="I23" s="31">
        <f t="shared" si="1"/>
        <v>0</v>
      </c>
    </row>
    <row r="24" spans="1:9" ht="46.5" customHeight="1">
      <c r="A24" s="5"/>
      <c r="B24" s="1"/>
      <c r="C24" s="1">
        <v>2708</v>
      </c>
      <c r="D24" s="2" t="s">
        <v>157</v>
      </c>
      <c r="E24" s="18">
        <v>0</v>
      </c>
      <c r="F24" s="18">
        <v>38224</v>
      </c>
      <c r="G24" s="18">
        <v>34303</v>
      </c>
      <c r="H24" s="16">
        <f t="shared" si="0"/>
        <v>89.74204688154039</v>
      </c>
      <c r="I24" s="31">
        <f t="shared" si="1"/>
        <v>0.1087396217821474</v>
      </c>
    </row>
    <row r="25" spans="1:9" ht="14.25">
      <c r="A25" s="6">
        <v>700</v>
      </c>
      <c r="B25" s="3"/>
      <c r="C25" s="3"/>
      <c r="D25" s="4" t="s">
        <v>14</v>
      </c>
      <c r="E25" s="17">
        <f>E26</f>
        <v>983242</v>
      </c>
      <c r="F25" s="17">
        <f>F26</f>
        <v>1080416</v>
      </c>
      <c r="G25" s="17">
        <f>G26</f>
        <v>503068</v>
      </c>
      <c r="H25" s="16">
        <f t="shared" si="0"/>
        <v>46.56243521014128</v>
      </c>
      <c r="I25" s="31">
        <f t="shared" si="1"/>
        <v>1.594712533909609</v>
      </c>
    </row>
    <row r="26" spans="1:9" ht="15" customHeight="1">
      <c r="A26" s="5"/>
      <c r="B26" s="1">
        <v>70005</v>
      </c>
      <c r="C26" s="1"/>
      <c r="D26" s="2" t="s">
        <v>15</v>
      </c>
      <c r="E26" s="18">
        <f>E27+E28+E29+E30+E31+E32+E33</f>
        <v>983242</v>
      </c>
      <c r="F26" s="18">
        <f>F27+F28+F29+F30+F31+F32+F33</f>
        <v>1080416</v>
      </c>
      <c r="G26" s="18">
        <f>G27+G28+G29+G30+G31+G32+G33</f>
        <v>503068</v>
      </c>
      <c r="H26" s="16">
        <f t="shared" si="0"/>
        <v>46.56243521014128</v>
      </c>
      <c r="I26" s="31">
        <f t="shared" si="1"/>
        <v>1.594712533909609</v>
      </c>
    </row>
    <row r="27" spans="1:9" ht="32.25" customHeight="1">
      <c r="A27" s="5"/>
      <c r="B27" s="1"/>
      <c r="C27" s="1" t="s">
        <v>83</v>
      </c>
      <c r="D27" s="2" t="s">
        <v>141</v>
      </c>
      <c r="E27" s="18">
        <v>666</v>
      </c>
      <c r="F27" s="18">
        <v>666</v>
      </c>
      <c r="G27" s="18">
        <v>665</v>
      </c>
      <c r="H27" s="16">
        <f t="shared" si="0"/>
        <v>99.84984984984985</v>
      </c>
      <c r="I27" s="31">
        <f t="shared" si="1"/>
        <v>0.0021080327809558353</v>
      </c>
    </row>
    <row r="28" spans="1:9" ht="59.25" customHeight="1">
      <c r="A28" s="5"/>
      <c r="B28" s="1"/>
      <c r="C28" s="1" t="s">
        <v>85</v>
      </c>
      <c r="D28" s="2" t="s">
        <v>41</v>
      </c>
      <c r="E28" s="18">
        <v>24000</v>
      </c>
      <c r="F28" s="18">
        <v>24000</v>
      </c>
      <c r="G28" s="18">
        <v>12574</v>
      </c>
      <c r="H28" s="16">
        <f t="shared" si="0"/>
        <v>52.39166666666667</v>
      </c>
      <c r="I28" s="31">
        <f t="shared" si="1"/>
        <v>0.03985925441765214</v>
      </c>
    </row>
    <row r="29" spans="1:9" ht="31.5" customHeight="1">
      <c r="A29" s="5"/>
      <c r="B29" s="1"/>
      <c r="C29" s="1" t="s">
        <v>95</v>
      </c>
      <c r="D29" s="2" t="s">
        <v>124</v>
      </c>
      <c r="E29" s="19">
        <v>488000</v>
      </c>
      <c r="F29" s="19">
        <v>488000</v>
      </c>
      <c r="G29" s="19">
        <v>8750</v>
      </c>
      <c r="H29" s="16">
        <f t="shared" si="0"/>
        <v>1.7930327868852458</v>
      </c>
      <c r="I29" s="31">
        <f t="shared" si="1"/>
        <v>0.02773727343362941</v>
      </c>
    </row>
    <row r="30" spans="1:9" ht="13.5" customHeight="1">
      <c r="A30" s="5"/>
      <c r="B30" s="1"/>
      <c r="C30" s="1" t="s">
        <v>87</v>
      </c>
      <c r="D30" s="2" t="s">
        <v>12</v>
      </c>
      <c r="E30" s="19">
        <v>0</v>
      </c>
      <c r="F30" s="19">
        <v>0</v>
      </c>
      <c r="G30" s="19">
        <v>5</v>
      </c>
      <c r="H30" s="16">
        <v>0</v>
      </c>
      <c r="I30" s="31">
        <f t="shared" si="1"/>
        <v>1.584987053350252E-05</v>
      </c>
    </row>
    <row r="31" spans="1:9" ht="16.5" customHeight="1">
      <c r="A31" s="5"/>
      <c r="B31" s="1"/>
      <c r="C31" s="1" t="s">
        <v>88</v>
      </c>
      <c r="D31" s="2" t="s">
        <v>13</v>
      </c>
      <c r="E31" s="19">
        <v>0</v>
      </c>
      <c r="F31" s="19">
        <v>0</v>
      </c>
      <c r="G31" s="19">
        <v>1388</v>
      </c>
      <c r="H31" s="16">
        <v>0</v>
      </c>
      <c r="I31" s="31">
        <f t="shared" si="1"/>
        <v>0.0043999240601003</v>
      </c>
    </row>
    <row r="32" spans="1:9" ht="45" customHeight="1">
      <c r="A32" s="5"/>
      <c r="B32" s="1"/>
      <c r="C32" s="1">
        <v>2110</v>
      </c>
      <c r="D32" s="2" t="s">
        <v>6</v>
      </c>
      <c r="E32" s="19">
        <v>90576</v>
      </c>
      <c r="F32" s="19">
        <v>187750</v>
      </c>
      <c r="G32" s="19">
        <v>37296</v>
      </c>
      <c r="H32" s="16">
        <f t="shared" si="0"/>
        <v>19.864713715046605</v>
      </c>
      <c r="I32" s="31">
        <f t="shared" si="1"/>
        <v>0.11822735428350202</v>
      </c>
    </row>
    <row r="33" spans="1:9" ht="44.25" customHeight="1">
      <c r="A33" s="5"/>
      <c r="B33" s="1"/>
      <c r="C33" s="1">
        <v>2360</v>
      </c>
      <c r="D33" s="2" t="s">
        <v>17</v>
      </c>
      <c r="E33" s="18">
        <v>380000</v>
      </c>
      <c r="F33" s="18">
        <v>380000</v>
      </c>
      <c r="G33" s="18">
        <v>442390</v>
      </c>
      <c r="H33" s="16">
        <f t="shared" si="0"/>
        <v>116.41842105263159</v>
      </c>
      <c r="I33" s="31">
        <f t="shared" si="1"/>
        <v>1.402364845063236</v>
      </c>
    </row>
    <row r="34" spans="1:9" ht="14.25">
      <c r="A34" s="6">
        <v>710</v>
      </c>
      <c r="B34" s="3"/>
      <c r="C34" s="3"/>
      <c r="D34" s="4" t="s">
        <v>18</v>
      </c>
      <c r="E34" s="17">
        <f>E35+E41+E43+E45</f>
        <v>1097492</v>
      </c>
      <c r="F34" s="17">
        <f>F35+F41+F43+F45</f>
        <v>1187947</v>
      </c>
      <c r="G34" s="17">
        <f>G35+G41+G43+G45</f>
        <v>484274</v>
      </c>
      <c r="H34" s="16">
        <f t="shared" si="0"/>
        <v>40.765623382187925</v>
      </c>
      <c r="I34" s="31">
        <f t="shared" si="1"/>
        <v>1.53513604054828</v>
      </c>
    </row>
    <row r="35" spans="1:9" ht="15">
      <c r="A35" s="5"/>
      <c r="B35" s="1">
        <v>71012</v>
      </c>
      <c r="C35" s="1"/>
      <c r="D35" s="2" t="s">
        <v>19</v>
      </c>
      <c r="E35" s="18">
        <f>E37+E38+E39+E40+E36</f>
        <v>692930</v>
      </c>
      <c r="F35" s="18">
        <f>F37+F38+F39+F40+F36</f>
        <v>692930</v>
      </c>
      <c r="G35" s="18">
        <f>G37+G38+G39+G40+G36</f>
        <v>295734</v>
      </c>
      <c r="H35" s="16">
        <f t="shared" si="0"/>
        <v>42.678769861313555</v>
      </c>
      <c r="I35" s="31">
        <f t="shared" si="1"/>
        <v>0.9374691224709668</v>
      </c>
    </row>
    <row r="36" spans="1:9" ht="15">
      <c r="A36" s="5"/>
      <c r="B36" s="1"/>
      <c r="C36" s="1" t="s">
        <v>84</v>
      </c>
      <c r="D36" s="2" t="s">
        <v>11</v>
      </c>
      <c r="E36" s="18">
        <v>200</v>
      </c>
      <c r="F36" s="18">
        <v>200</v>
      </c>
      <c r="G36" s="18">
        <v>142</v>
      </c>
      <c r="H36" s="16">
        <f t="shared" si="0"/>
        <v>71</v>
      </c>
      <c r="I36" s="31">
        <f t="shared" si="1"/>
        <v>0.00045013632315147163</v>
      </c>
    </row>
    <row r="37" spans="1:9" ht="15">
      <c r="A37" s="5"/>
      <c r="B37" s="1"/>
      <c r="C37" s="1" t="s">
        <v>86</v>
      </c>
      <c r="D37" s="2" t="s">
        <v>48</v>
      </c>
      <c r="E37" s="18">
        <v>600000</v>
      </c>
      <c r="F37" s="18">
        <v>600000</v>
      </c>
      <c r="G37" s="18">
        <v>249227</v>
      </c>
      <c r="H37" s="16">
        <f t="shared" si="0"/>
        <v>41.53783333333333</v>
      </c>
      <c r="I37" s="31">
        <f t="shared" si="1"/>
        <v>0.7900431366906466</v>
      </c>
    </row>
    <row r="38" spans="1:9" ht="15">
      <c r="A38" s="5"/>
      <c r="B38" s="1"/>
      <c r="C38" s="1" t="s">
        <v>87</v>
      </c>
      <c r="D38" s="2" t="s">
        <v>12</v>
      </c>
      <c r="E38" s="18">
        <v>800</v>
      </c>
      <c r="F38" s="18">
        <v>800</v>
      </c>
      <c r="G38" s="18">
        <v>404</v>
      </c>
      <c r="H38" s="16">
        <f t="shared" si="0"/>
        <v>50.5</v>
      </c>
      <c r="I38" s="31">
        <f t="shared" si="1"/>
        <v>0.0012806695391070037</v>
      </c>
    </row>
    <row r="39" spans="1:9" ht="15">
      <c r="A39" s="5"/>
      <c r="B39" s="1"/>
      <c r="C39" s="1" t="s">
        <v>88</v>
      </c>
      <c r="D39" s="2" t="s">
        <v>13</v>
      </c>
      <c r="E39" s="18">
        <v>130</v>
      </c>
      <c r="F39" s="18">
        <v>130</v>
      </c>
      <c r="G39" s="18">
        <v>61</v>
      </c>
      <c r="H39" s="16">
        <f t="shared" si="0"/>
        <v>46.92307692307692</v>
      </c>
      <c r="I39" s="31">
        <f t="shared" si="1"/>
        <v>0.00019336842050873075</v>
      </c>
    </row>
    <row r="40" spans="1:9" ht="45.75" customHeight="1">
      <c r="A40" s="5"/>
      <c r="B40" s="1"/>
      <c r="C40" s="1">
        <v>2110</v>
      </c>
      <c r="D40" s="2" t="s">
        <v>6</v>
      </c>
      <c r="E40" s="18">
        <v>91800</v>
      </c>
      <c r="F40" s="18">
        <v>91800</v>
      </c>
      <c r="G40" s="18">
        <v>45900</v>
      </c>
      <c r="H40" s="16">
        <f t="shared" si="0"/>
        <v>50</v>
      </c>
      <c r="I40" s="31">
        <f t="shared" si="1"/>
        <v>0.14550181149755315</v>
      </c>
    </row>
    <row r="41" spans="1:9" ht="15">
      <c r="A41" s="5"/>
      <c r="B41" s="1">
        <v>71013</v>
      </c>
      <c r="C41" s="1"/>
      <c r="D41" s="2" t="s">
        <v>20</v>
      </c>
      <c r="E41" s="18">
        <f>E42</f>
        <v>40000</v>
      </c>
      <c r="F41" s="18">
        <f>F42</f>
        <v>90000</v>
      </c>
      <c r="G41" s="18">
        <v>0</v>
      </c>
      <c r="H41" s="16">
        <f t="shared" si="0"/>
        <v>0</v>
      </c>
      <c r="I41" s="31">
        <f t="shared" si="1"/>
        <v>0</v>
      </c>
    </row>
    <row r="42" spans="1:9" ht="45" customHeight="1">
      <c r="A42" s="5"/>
      <c r="B42" s="1"/>
      <c r="C42" s="1">
        <v>2110</v>
      </c>
      <c r="D42" s="2" t="s">
        <v>6</v>
      </c>
      <c r="E42" s="18">
        <v>40000</v>
      </c>
      <c r="F42" s="18">
        <v>90000</v>
      </c>
      <c r="G42" s="18">
        <v>0</v>
      </c>
      <c r="H42" s="16">
        <f t="shared" si="0"/>
        <v>0</v>
      </c>
      <c r="I42" s="31">
        <f t="shared" si="1"/>
        <v>0</v>
      </c>
    </row>
    <row r="43" spans="1:9" ht="15">
      <c r="A43" s="5"/>
      <c r="B43" s="1">
        <v>71014</v>
      </c>
      <c r="C43" s="1"/>
      <c r="D43" s="2" t="s">
        <v>21</v>
      </c>
      <c r="E43" s="18">
        <f>E44</f>
        <v>10568</v>
      </c>
      <c r="F43" s="18">
        <f>F44</f>
        <v>50568</v>
      </c>
      <c r="G43" s="18">
        <v>0</v>
      </c>
      <c r="H43" s="16">
        <f t="shared" si="0"/>
        <v>0</v>
      </c>
      <c r="I43" s="31">
        <f t="shared" si="1"/>
        <v>0</v>
      </c>
    </row>
    <row r="44" spans="1:9" ht="44.25" customHeight="1">
      <c r="A44" s="5"/>
      <c r="B44" s="1"/>
      <c r="C44" s="1">
        <v>2110</v>
      </c>
      <c r="D44" s="2" t="s">
        <v>6</v>
      </c>
      <c r="E44" s="18">
        <v>10568</v>
      </c>
      <c r="F44" s="18">
        <v>50568</v>
      </c>
      <c r="G44" s="18">
        <v>0</v>
      </c>
      <c r="H44" s="16">
        <f t="shared" si="0"/>
        <v>0</v>
      </c>
      <c r="I44" s="31">
        <f t="shared" si="1"/>
        <v>0</v>
      </c>
    </row>
    <row r="45" spans="1:9" ht="15">
      <c r="A45" s="5"/>
      <c r="B45" s="1">
        <v>71015</v>
      </c>
      <c r="C45" s="1"/>
      <c r="D45" s="2" t="s">
        <v>22</v>
      </c>
      <c r="E45" s="18">
        <f>E46+E47+E48+E49</f>
        <v>353994</v>
      </c>
      <c r="F45" s="18">
        <f>F46+F47+F48+F49</f>
        <v>354449</v>
      </c>
      <c r="G45" s="18">
        <f>G46+G47+G48+G49</f>
        <v>188540</v>
      </c>
      <c r="H45" s="16">
        <f t="shared" si="0"/>
        <v>53.192419783946356</v>
      </c>
      <c r="I45" s="31">
        <f t="shared" si="1"/>
        <v>0.5976669180773131</v>
      </c>
    </row>
    <row r="46" spans="1:9" ht="15">
      <c r="A46" s="5"/>
      <c r="B46" s="1"/>
      <c r="C46" s="1" t="s">
        <v>84</v>
      </c>
      <c r="D46" s="2" t="s">
        <v>11</v>
      </c>
      <c r="E46" s="18">
        <v>0</v>
      </c>
      <c r="F46" s="18">
        <v>0</v>
      </c>
      <c r="G46" s="18">
        <v>0</v>
      </c>
      <c r="H46" s="16">
        <v>0</v>
      </c>
      <c r="I46" s="31">
        <f t="shared" si="1"/>
        <v>0</v>
      </c>
    </row>
    <row r="47" spans="1:9" ht="15">
      <c r="A47" s="5"/>
      <c r="B47" s="1"/>
      <c r="C47" s="1" t="s">
        <v>87</v>
      </c>
      <c r="D47" s="2" t="s">
        <v>12</v>
      </c>
      <c r="E47" s="18">
        <v>150</v>
      </c>
      <c r="F47" s="18">
        <v>150</v>
      </c>
      <c r="G47" s="18">
        <v>69</v>
      </c>
      <c r="H47" s="16">
        <f t="shared" si="0"/>
        <v>46</v>
      </c>
      <c r="I47" s="31">
        <f t="shared" si="1"/>
        <v>0.00021872821336233478</v>
      </c>
    </row>
    <row r="48" spans="1:9" ht="15">
      <c r="A48" s="5"/>
      <c r="B48" s="1"/>
      <c r="C48" s="1" t="s">
        <v>88</v>
      </c>
      <c r="D48" s="2" t="s">
        <v>13</v>
      </c>
      <c r="E48" s="18">
        <v>80</v>
      </c>
      <c r="F48" s="18">
        <v>80</v>
      </c>
      <c r="G48" s="18">
        <v>29</v>
      </c>
      <c r="H48" s="16">
        <f t="shared" si="0"/>
        <v>36.25</v>
      </c>
      <c r="I48" s="31">
        <f t="shared" si="1"/>
        <v>9.192924909431463E-05</v>
      </c>
    </row>
    <row r="49" spans="1:9" ht="45" customHeight="1">
      <c r="A49" s="5"/>
      <c r="B49" s="1"/>
      <c r="C49" s="1">
        <v>2110</v>
      </c>
      <c r="D49" s="2" t="s">
        <v>6</v>
      </c>
      <c r="E49" s="18">
        <v>353764</v>
      </c>
      <c r="F49" s="18">
        <v>354219</v>
      </c>
      <c r="G49" s="18">
        <v>188442</v>
      </c>
      <c r="H49" s="16">
        <f t="shared" si="0"/>
        <v>53.199291963446335</v>
      </c>
      <c r="I49" s="31">
        <f t="shared" si="1"/>
        <v>0.5973562606148565</v>
      </c>
    </row>
    <row r="50" spans="1:9" ht="14.25">
      <c r="A50" s="6">
        <v>750</v>
      </c>
      <c r="B50" s="3"/>
      <c r="C50" s="3"/>
      <c r="D50" s="4" t="s">
        <v>23</v>
      </c>
      <c r="E50" s="17">
        <f>E51+E53+E61+E66+E59</f>
        <v>388570</v>
      </c>
      <c r="F50" s="17">
        <f>F51+F53+F61+F66+F59</f>
        <v>381070</v>
      </c>
      <c r="G50" s="17">
        <f>G51+G53+G61+G66+G59</f>
        <v>276671</v>
      </c>
      <c r="H50" s="16">
        <f t="shared" si="0"/>
        <v>72.60372110111003</v>
      </c>
      <c r="I50" s="31">
        <f t="shared" si="1"/>
        <v>0.8770399060749352</v>
      </c>
    </row>
    <row r="51" spans="1:9" ht="15">
      <c r="A51" s="5"/>
      <c r="B51" s="1">
        <v>75011</v>
      </c>
      <c r="C51" s="1"/>
      <c r="D51" s="2" t="s">
        <v>24</v>
      </c>
      <c r="E51" s="18">
        <f>E52</f>
        <v>147570</v>
      </c>
      <c r="F51" s="18">
        <f>F52</f>
        <v>147570</v>
      </c>
      <c r="G51" s="18">
        <f>G52</f>
        <v>79457</v>
      </c>
      <c r="H51" s="16">
        <f t="shared" si="0"/>
        <v>53.84359964762485</v>
      </c>
      <c r="I51" s="31">
        <f t="shared" si="1"/>
        <v>0.251876632596102</v>
      </c>
    </row>
    <row r="52" spans="1:9" ht="46.5" customHeight="1">
      <c r="A52" s="5"/>
      <c r="B52" s="1"/>
      <c r="C52" s="1">
        <v>2110</v>
      </c>
      <c r="D52" s="2" t="s">
        <v>6</v>
      </c>
      <c r="E52" s="18">
        <v>147570</v>
      </c>
      <c r="F52" s="18">
        <v>147570</v>
      </c>
      <c r="G52" s="18">
        <v>79457</v>
      </c>
      <c r="H52" s="16">
        <f t="shared" si="0"/>
        <v>53.84359964762485</v>
      </c>
      <c r="I52" s="31">
        <f t="shared" si="1"/>
        <v>0.251876632596102</v>
      </c>
    </row>
    <row r="53" spans="1:9" ht="15">
      <c r="A53" s="5"/>
      <c r="B53" s="1">
        <v>75020</v>
      </c>
      <c r="C53" s="1"/>
      <c r="D53" s="2" t="s">
        <v>25</v>
      </c>
      <c r="E53" s="18">
        <f>E54+E55+E56+E57+E58</f>
        <v>103000</v>
      </c>
      <c r="F53" s="18">
        <f>F54+F55+F56+F57+F58</f>
        <v>103000</v>
      </c>
      <c r="G53" s="18">
        <f>G54+G55+G56+G57+G58</f>
        <v>66950</v>
      </c>
      <c r="H53" s="16">
        <f t="shared" si="0"/>
        <v>65</v>
      </c>
      <c r="I53" s="31">
        <f t="shared" si="1"/>
        <v>0.21222976644359876</v>
      </c>
    </row>
    <row r="54" spans="1:9" ht="15">
      <c r="A54" s="5"/>
      <c r="B54" s="1"/>
      <c r="C54" s="1" t="s">
        <v>84</v>
      </c>
      <c r="D54" s="2" t="s">
        <v>11</v>
      </c>
      <c r="E54" s="18">
        <v>1000</v>
      </c>
      <c r="F54" s="18">
        <v>1000</v>
      </c>
      <c r="G54" s="18">
        <v>650</v>
      </c>
      <c r="H54" s="16">
        <f t="shared" si="0"/>
        <v>65</v>
      </c>
      <c r="I54" s="31">
        <f t="shared" si="1"/>
        <v>0.002060483169355328</v>
      </c>
    </row>
    <row r="55" spans="1:9" ht="58.5" customHeight="1">
      <c r="A55" s="5"/>
      <c r="B55" s="1"/>
      <c r="C55" s="1" t="s">
        <v>85</v>
      </c>
      <c r="D55" s="2" t="s">
        <v>26</v>
      </c>
      <c r="E55" s="18">
        <v>62000</v>
      </c>
      <c r="F55" s="18">
        <v>62000</v>
      </c>
      <c r="G55" s="18">
        <v>41354</v>
      </c>
      <c r="H55" s="16">
        <f t="shared" si="0"/>
        <v>66.7</v>
      </c>
      <c r="I55" s="31">
        <f t="shared" si="1"/>
        <v>0.13109110920849265</v>
      </c>
    </row>
    <row r="56" spans="1:9" ht="16.5" customHeight="1">
      <c r="A56" s="5"/>
      <c r="B56" s="1"/>
      <c r="C56" s="1" t="s">
        <v>86</v>
      </c>
      <c r="D56" s="2" t="s">
        <v>48</v>
      </c>
      <c r="E56" s="18">
        <v>0</v>
      </c>
      <c r="F56" s="18">
        <v>0</v>
      </c>
      <c r="G56" s="18">
        <v>46</v>
      </c>
      <c r="H56" s="16">
        <v>0</v>
      </c>
      <c r="I56" s="31">
        <f t="shared" si="1"/>
        <v>0.0001458188089082232</v>
      </c>
    </row>
    <row r="57" spans="1:9" ht="16.5" customHeight="1">
      <c r="A57" s="5"/>
      <c r="B57" s="1"/>
      <c r="C57" s="1" t="s">
        <v>87</v>
      </c>
      <c r="D57" s="2" t="s">
        <v>12</v>
      </c>
      <c r="E57" s="18">
        <v>30000</v>
      </c>
      <c r="F57" s="18">
        <v>30000</v>
      </c>
      <c r="G57" s="18">
        <v>21961</v>
      </c>
      <c r="H57" s="16">
        <f t="shared" si="0"/>
        <v>73.20333333333333</v>
      </c>
      <c r="I57" s="31">
        <f t="shared" si="1"/>
        <v>0.06961580135724978</v>
      </c>
    </row>
    <row r="58" spans="1:9" ht="16.5" customHeight="1">
      <c r="A58" s="5"/>
      <c r="B58" s="1"/>
      <c r="C58" s="1" t="s">
        <v>88</v>
      </c>
      <c r="D58" s="2" t="s">
        <v>13</v>
      </c>
      <c r="E58" s="18">
        <v>10000</v>
      </c>
      <c r="F58" s="18">
        <v>10000</v>
      </c>
      <c r="G58" s="18">
        <v>2939</v>
      </c>
      <c r="H58" s="16">
        <f t="shared" si="0"/>
        <v>29.39</v>
      </c>
      <c r="I58" s="31">
        <f t="shared" si="1"/>
        <v>0.009316553899592782</v>
      </c>
    </row>
    <row r="59" spans="1:9" ht="16.5" customHeight="1">
      <c r="A59" s="5"/>
      <c r="B59" s="1">
        <v>75045</v>
      </c>
      <c r="C59" s="1"/>
      <c r="D59" s="2" t="s">
        <v>149</v>
      </c>
      <c r="E59" s="18">
        <f>E60</f>
        <v>49000</v>
      </c>
      <c r="F59" s="18">
        <f>F60</f>
        <v>49000</v>
      </c>
      <c r="G59" s="18">
        <f>G60</f>
        <v>49000</v>
      </c>
      <c r="H59" s="16">
        <f t="shared" si="0"/>
        <v>100</v>
      </c>
      <c r="I59" s="31">
        <f t="shared" si="1"/>
        <v>0.1553287312283247</v>
      </c>
    </row>
    <row r="60" spans="1:9" ht="44.25" customHeight="1">
      <c r="A60" s="5"/>
      <c r="B60" s="1"/>
      <c r="C60" s="1">
        <v>2110</v>
      </c>
      <c r="D60" s="2" t="s">
        <v>6</v>
      </c>
      <c r="E60" s="18">
        <v>49000</v>
      </c>
      <c r="F60" s="18">
        <v>49000</v>
      </c>
      <c r="G60" s="18">
        <v>49000</v>
      </c>
      <c r="H60" s="16">
        <f t="shared" si="0"/>
        <v>100</v>
      </c>
      <c r="I60" s="31">
        <f t="shared" si="1"/>
        <v>0.1553287312283247</v>
      </c>
    </row>
    <row r="61" spans="1:9" ht="15" customHeight="1">
      <c r="A61" s="5"/>
      <c r="B61" s="1">
        <v>75075</v>
      </c>
      <c r="C61" s="1"/>
      <c r="D61" s="2" t="s">
        <v>93</v>
      </c>
      <c r="E61" s="18">
        <f>E63+E64+E65+E62</f>
        <v>89000</v>
      </c>
      <c r="F61" s="18">
        <f>F63+F64+F65+F62</f>
        <v>81500</v>
      </c>
      <c r="G61" s="18">
        <f>G63+G64+G65+G62</f>
        <v>72500</v>
      </c>
      <c r="H61" s="16">
        <f t="shared" si="0"/>
        <v>88.95705521472392</v>
      </c>
      <c r="I61" s="31">
        <f t="shared" si="1"/>
        <v>0.22982312273578656</v>
      </c>
    </row>
    <row r="62" spans="1:9" ht="15" customHeight="1">
      <c r="A62" s="5"/>
      <c r="B62" s="1"/>
      <c r="C62" s="1" t="s">
        <v>88</v>
      </c>
      <c r="D62" s="2" t="s">
        <v>13</v>
      </c>
      <c r="E62" s="18">
        <v>0</v>
      </c>
      <c r="F62" s="18">
        <v>0</v>
      </c>
      <c r="G62" s="18">
        <v>0</v>
      </c>
      <c r="H62" s="16">
        <v>0</v>
      </c>
      <c r="I62" s="31">
        <f t="shared" si="1"/>
        <v>0</v>
      </c>
    </row>
    <row r="63" spans="1:9" ht="30.75" customHeight="1">
      <c r="A63" s="5"/>
      <c r="B63" s="1"/>
      <c r="C63" s="1">
        <v>2310</v>
      </c>
      <c r="D63" s="2" t="s">
        <v>42</v>
      </c>
      <c r="E63" s="18">
        <v>89000</v>
      </c>
      <c r="F63" s="18">
        <v>81500</v>
      </c>
      <c r="G63" s="18">
        <v>72500</v>
      </c>
      <c r="H63" s="16">
        <f t="shared" si="0"/>
        <v>88.95705521472392</v>
      </c>
      <c r="I63" s="31">
        <f t="shared" si="1"/>
        <v>0.22982312273578656</v>
      </c>
    </row>
    <row r="64" spans="1:9" ht="46.5" customHeight="1">
      <c r="A64" s="5"/>
      <c r="B64" s="1"/>
      <c r="C64" s="1">
        <v>2701</v>
      </c>
      <c r="D64" s="2" t="s">
        <v>125</v>
      </c>
      <c r="E64" s="18">
        <v>0</v>
      </c>
      <c r="F64" s="18">
        <v>0</v>
      </c>
      <c r="G64" s="18">
        <v>0</v>
      </c>
      <c r="H64" s="16">
        <v>0</v>
      </c>
      <c r="I64" s="31">
        <f t="shared" si="1"/>
        <v>0</v>
      </c>
    </row>
    <row r="65" spans="1:9" ht="58.5" customHeight="1">
      <c r="A65" s="5"/>
      <c r="B65" s="1"/>
      <c r="C65" s="1">
        <v>2007</v>
      </c>
      <c r="D65" s="2" t="s">
        <v>142</v>
      </c>
      <c r="E65" s="18">
        <v>0</v>
      </c>
      <c r="F65" s="18">
        <v>0</v>
      </c>
      <c r="G65" s="18">
        <v>0</v>
      </c>
      <c r="H65" s="16">
        <v>0</v>
      </c>
      <c r="I65" s="31">
        <f t="shared" si="1"/>
        <v>0</v>
      </c>
    </row>
    <row r="66" spans="1:9" ht="15.75" customHeight="1">
      <c r="A66" s="5"/>
      <c r="B66" s="1">
        <v>75095</v>
      </c>
      <c r="C66" s="1"/>
      <c r="D66" s="2" t="s">
        <v>51</v>
      </c>
      <c r="E66" s="18">
        <f>E68</f>
        <v>0</v>
      </c>
      <c r="F66" s="18">
        <f>F68</f>
        <v>0</v>
      </c>
      <c r="G66" s="18">
        <f>G67+G68</f>
        <v>8764</v>
      </c>
      <c r="H66" s="16">
        <v>0</v>
      </c>
      <c r="I66" s="31">
        <f t="shared" si="1"/>
        <v>0.02778165307112322</v>
      </c>
    </row>
    <row r="67" spans="1:9" ht="15.75" customHeight="1">
      <c r="A67" s="5"/>
      <c r="B67" s="1"/>
      <c r="C67" s="1" t="s">
        <v>87</v>
      </c>
      <c r="D67" s="2" t="s">
        <v>12</v>
      </c>
      <c r="E67" s="18">
        <v>0</v>
      </c>
      <c r="F67" s="18">
        <v>0</v>
      </c>
      <c r="G67" s="18">
        <v>1134</v>
      </c>
      <c r="H67" s="16">
        <v>0</v>
      </c>
      <c r="I67" s="31">
        <f t="shared" si="1"/>
        <v>0.003594750636998372</v>
      </c>
    </row>
    <row r="68" spans="1:9" ht="17.25" customHeight="1">
      <c r="A68" s="5"/>
      <c r="B68" s="1"/>
      <c r="C68" s="1" t="s">
        <v>88</v>
      </c>
      <c r="D68" s="2" t="s">
        <v>13</v>
      </c>
      <c r="E68" s="18"/>
      <c r="F68" s="18"/>
      <c r="G68" s="18">
        <v>7630</v>
      </c>
      <c r="H68" s="16">
        <v>0</v>
      </c>
      <c r="I68" s="31">
        <f t="shared" si="1"/>
        <v>0.024186902434124847</v>
      </c>
    </row>
    <row r="69" spans="1:9" ht="15.75" customHeight="1">
      <c r="A69" s="8">
        <v>752</v>
      </c>
      <c r="B69" s="1"/>
      <c r="C69" s="1"/>
      <c r="D69" s="10" t="s">
        <v>147</v>
      </c>
      <c r="E69" s="30">
        <v>1000</v>
      </c>
      <c r="F69" s="30">
        <v>1000</v>
      </c>
      <c r="G69" s="30">
        <v>0</v>
      </c>
      <c r="H69" s="16">
        <f t="shared" si="0"/>
        <v>0</v>
      </c>
      <c r="I69" s="31">
        <f t="shared" si="1"/>
        <v>0</v>
      </c>
    </row>
    <row r="70" spans="1:9" ht="17.25" customHeight="1">
      <c r="A70" s="5"/>
      <c r="B70" s="1">
        <v>75212</v>
      </c>
      <c r="C70" s="1"/>
      <c r="D70" s="2" t="s">
        <v>148</v>
      </c>
      <c r="E70" s="18">
        <v>1000</v>
      </c>
      <c r="F70" s="18">
        <v>1000</v>
      </c>
      <c r="G70" s="18">
        <v>0</v>
      </c>
      <c r="H70" s="16">
        <f aca="true" t="shared" si="3" ref="H70:H133">G70/F70*100</f>
        <v>0</v>
      </c>
      <c r="I70" s="31">
        <f aca="true" t="shared" si="4" ref="I70:I133">SUM((G70/31545999)*100)</f>
        <v>0</v>
      </c>
    </row>
    <row r="71" spans="1:9" ht="46.5" customHeight="1">
      <c r="A71" s="5"/>
      <c r="B71" s="1"/>
      <c r="C71" s="1">
        <v>2110</v>
      </c>
      <c r="D71" s="2" t="s">
        <v>6</v>
      </c>
      <c r="E71" s="18">
        <v>1000</v>
      </c>
      <c r="F71" s="18">
        <v>1000</v>
      </c>
      <c r="G71" s="18">
        <v>0</v>
      </c>
      <c r="H71" s="16">
        <f t="shared" si="3"/>
        <v>0</v>
      </c>
      <c r="I71" s="31">
        <f t="shared" si="4"/>
        <v>0</v>
      </c>
    </row>
    <row r="72" spans="1:9" ht="28.5" customHeight="1">
      <c r="A72" s="8">
        <v>754</v>
      </c>
      <c r="B72" s="9"/>
      <c r="C72" s="9"/>
      <c r="D72" s="10" t="s">
        <v>97</v>
      </c>
      <c r="E72" s="20">
        <f>E73</f>
        <v>3000</v>
      </c>
      <c r="F72" s="20">
        <f>F73+F75</f>
        <v>31046</v>
      </c>
      <c r="G72" s="20">
        <v>0</v>
      </c>
      <c r="H72" s="16">
        <f t="shared" si="3"/>
        <v>0</v>
      </c>
      <c r="I72" s="31">
        <f t="shared" si="4"/>
        <v>0</v>
      </c>
    </row>
    <row r="73" spans="1:9" ht="15" customHeight="1">
      <c r="A73" s="5"/>
      <c r="B73" s="1">
        <v>75414</v>
      </c>
      <c r="C73" s="1"/>
      <c r="D73" s="2" t="s">
        <v>116</v>
      </c>
      <c r="E73" s="19">
        <f>E74</f>
        <v>3000</v>
      </c>
      <c r="F73" s="19">
        <f>F74</f>
        <v>3000</v>
      </c>
      <c r="G73" s="19">
        <v>0</v>
      </c>
      <c r="H73" s="16">
        <f t="shared" si="3"/>
        <v>0</v>
      </c>
      <c r="I73" s="31">
        <f t="shared" si="4"/>
        <v>0</v>
      </c>
    </row>
    <row r="74" spans="1:9" ht="45" customHeight="1">
      <c r="A74" s="5"/>
      <c r="B74" s="1"/>
      <c r="C74" s="1">
        <v>2110</v>
      </c>
      <c r="D74" s="2" t="s">
        <v>6</v>
      </c>
      <c r="E74" s="19">
        <v>3000</v>
      </c>
      <c r="F74" s="19">
        <v>3000</v>
      </c>
      <c r="G74" s="19">
        <v>0</v>
      </c>
      <c r="H74" s="16">
        <f t="shared" si="3"/>
        <v>0</v>
      </c>
      <c r="I74" s="31">
        <f t="shared" si="4"/>
        <v>0</v>
      </c>
    </row>
    <row r="75" spans="1:9" ht="15.75" customHeight="1">
      <c r="A75" s="5"/>
      <c r="B75" s="1">
        <v>75495</v>
      </c>
      <c r="C75" s="1"/>
      <c r="D75" s="2" t="s">
        <v>130</v>
      </c>
      <c r="E75" s="19">
        <v>0</v>
      </c>
      <c r="F75" s="19">
        <f>F76+F77</f>
        <v>28046</v>
      </c>
      <c r="G75" s="19">
        <v>0</v>
      </c>
      <c r="H75" s="16">
        <f t="shared" si="3"/>
        <v>0</v>
      </c>
      <c r="I75" s="31">
        <f t="shared" si="4"/>
        <v>0</v>
      </c>
    </row>
    <row r="76" spans="1:9" ht="44.25" customHeight="1">
      <c r="A76" s="5"/>
      <c r="B76" s="1"/>
      <c r="C76" s="1">
        <v>2708</v>
      </c>
      <c r="D76" s="2" t="s">
        <v>125</v>
      </c>
      <c r="E76" s="19">
        <v>0</v>
      </c>
      <c r="F76" s="19">
        <v>25094</v>
      </c>
      <c r="G76" s="19">
        <v>0</v>
      </c>
      <c r="H76" s="16">
        <f t="shared" si="3"/>
        <v>0</v>
      </c>
      <c r="I76" s="31">
        <f t="shared" si="4"/>
        <v>0</v>
      </c>
    </row>
    <row r="77" spans="1:9" ht="48" customHeight="1">
      <c r="A77" s="5"/>
      <c r="B77" s="1"/>
      <c r="C77" s="1">
        <v>2709</v>
      </c>
      <c r="D77" s="2" t="s">
        <v>157</v>
      </c>
      <c r="E77" s="19">
        <v>0</v>
      </c>
      <c r="F77" s="19">
        <v>2952</v>
      </c>
      <c r="G77" s="19">
        <v>0</v>
      </c>
      <c r="H77" s="16">
        <f t="shared" si="3"/>
        <v>0</v>
      </c>
      <c r="I77" s="31">
        <f t="shared" si="4"/>
        <v>0</v>
      </c>
    </row>
    <row r="78" spans="1:9" ht="15.75" customHeight="1">
      <c r="A78" s="5"/>
      <c r="B78" s="1"/>
      <c r="C78" s="1" t="s">
        <v>107</v>
      </c>
      <c r="D78" s="2" t="s">
        <v>131</v>
      </c>
      <c r="E78" s="19">
        <v>0</v>
      </c>
      <c r="F78" s="19">
        <v>0</v>
      </c>
      <c r="G78" s="19">
        <v>0</v>
      </c>
      <c r="H78" s="16">
        <v>0</v>
      </c>
      <c r="I78" s="31">
        <f t="shared" si="4"/>
        <v>0</v>
      </c>
    </row>
    <row r="79" spans="1:9" ht="58.5" customHeight="1">
      <c r="A79" s="6">
        <v>756</v>
      </c>
      <c r="B79" s="3"/>
      <c r="C79" s="3"/>
      <c r="D79" s="4" t="s">
        <v>27</v>
      </c>
      <c r="E79" s="17">
        <f>E80+E83</f>
        <v>10858750</v>
      </c>
      <c r="F79" s="17">
        <f>F80+F83</f>
        <v>10858750</v>
      </c>
      <c r="G79" s="17">
        <f>G80+G83</f>
        <v>4958240</v>
      </c>
      <c r="H79" s="16">
        <f t="shared" si="3"/>
        <v>45.66124093473006</v>
      </c>
      <c r="I79" s="31">
        <f t="shared" si="4"/>
        <v>15.717492414806708</v>
      </c>
    </row>
    <row r="80" spans="1:9" ht="29.25" customHeight="1">
      <c r="A80" s="5"/>
      <c r="B80" s="1">
        <v>75618</v>
      </c>
      <c r="C80" s="1"/>
      <c r="D80" s="2" t="s">
        <v>28</v>
      </c>
      <c r="E80" s="18">
        <f>E81+E82</f>
        <v>1650000</v>
      </c>
      <c r="F80" s="18">
        <f>F81+F82</f>
        <v>1650000</v>
      </c>
      <c r="G80" s="18">
        <f>G81+G82</f>
        <v>873735</v>
      </c>
      <c r="H80" s="16">
        <f t="shared" si="3"/>
        <v>52.953636363636356</v>
      </c>
      <c r="I80" s="31">
        <f t="shared" si="4"/>
        <v>2.769717326117965</v>
      </c>
    </row>
    <row r="81" spans="1:9" ht="15" customHeight="1">
      <c r="A81" s="5"/>
      <c r="B81" s="1"/>
      <c r="C81" s="1" t="s">
        <v>82</v>
      </c>
      <c r="D81" s="2" t="s">
        <v>29</v>
      </c>
      <c r="E81" s="18">
        <v>1420000</v>
      </c>
      <c r="F81" s="18">
        <v>1420000</v>
      </c>
      <c r="G81" s="18">
        <v>671075</v>
      </c>
      <c r="H81" s="16">
        <f t="shared" si="3"/>
        <v>47.25880281690141</v>
      </c>
      <c r="I81" s="31">
        <f t="shared" si="4"/>
        <v>2.127290373654041</v>
      </c>
    </row>
    <row r="82" spans="1:9" ht="29.25" customHeight="1">
      <c r="A82" s="5"/>
      <c r="B82" s="1"/>
      <c r="C82" s="1" t="s">
        <v>103</v>
      </c>
      <c r="D82" s="2" t="s">
        <v>110</v>
      </c>
      <c r="E82" s="18">
        <v>230000</v>
      </c>
      <c r="F82" s="18">
        <v>230000</v>
      </c>
      <c r="G82" s="18">
        <v>202660</v>
      </c>
      <c r="H82" s="16">
        <f t="shared" si="3"/>
        <v>88.11304347826086</v>
      </c>
      <c r="I82" s="31">
        <f t="shared" si="4"/>
        <v>0.6424269524639241</v>
      </c>
    </row>
    <row r="83" spans="1:9" ht="33" customHeight="1">
      <c r="A83" s="5"/>
      <c r="B83" s="1">
        <v>75622</v>
      </c>
      <c r="C83" s="1"/>
      <c r="D83" s="2" t="s">
        <v>30</v>
      </c>
      <c r="E83" s="18">
        <f>E84+E85</f>
        <v>9208750</v>
      </c>
      <c r="F83" s="18">
        <f>F84+F85</f>
        <v>9208750</v>
      </c>
      <c r="G83" s="18">
        <f>G84+G85</f>
        <v>4084505</v>
      </c>
      <c r="H83" s="16">
        <f t="shared" si="3"/>
        <v>44.35460838876069</v>
      </c>
      <c r="I83" s="31">
        <f t="shared" si="4"/>
        <v>12.947775088688743</v>
      </c>
    </row>
    <row r="84" spans="1:9" ht="15">
      <c r="A84" s="5"/>
      <c r="B84" s="1"/>
      <c r="C84" s="1" t="s">
        <v>89</v>
      </c>
      <c r="D84" s="2" t="s">
        <v>31</v>
      </c>
      <c r="E84" s="18">
        <v>9058750</v>
      </c>
      <c r="F84" s="18">
        <v>9058750</v>
      </c>
      <c r="G84" s="18">
        <v>4012591</v>
      </c>
      <c r="H84" s="16">
        <f t="shared" si="3"/>
        <v>44.29519525320823</v>
      </c>
      <c r="I84" s="31">
        <f t="shared" si="4"/>
        <v>12.719809570779484</v>
      </c>
    </row>
    <row r="85" spans="1:9" ht="15">
      <c r="A85" s="5"/>
      <c r="B85" s="1"/>
      <c r="C85" s="1" t="s">
        <v>90</v>
      </c>
      <c r="D85" s="2" t="s">
        <v>32</v>
      </c>
      <c r="E85" s="18">
        <v>150000</v>
      </c>
      <c r="F85" s="18">
        <v>150000</v>
      </c>
      <c r="G85" s="18">
        <v>71914</v>
      </c>
      <c r="H85" s="16">
        <f t="shared" si="3"/>
        <v>47.94266666666667</v>
      </c>
      <c r="I85" s="31">
        <f t="shared" si="4"/>
        <v>0.2279655179092601</v>
      </c>
    </row>
    <row r="86" spans="1:9" ht="14.25">
      <c r="A86" s="6">
        <v>758</v>
      </c>
      <c r="B86" s="3"/>
      <c r="C86" s="3"/>
      <c r="D86" s="4" t="s">
        <v>33</v>
      </c>
      <c r="E86" s="17">
        <f>E87+E89+E91</f>
        <v>20759799</v>
      </c>
      <c r="F86" s="17">
        <f>F87+F89+F91</f>
        <v>19500612</v>
      </c>
      <c r="G86" s="17">
        <f>G87+G89+G91</f>
        <v>11326524</v>
      </c>
      <c r="H86" s="16">
        <f t="shared" si="3"/>
        <v>58.08291555157346</v>
      </c>
      <c r="I86" s="31">
        <f t="shared" si="4"/>
        <v>35.904787798921824</v>
      </c>
    </row>
    <row r="87" spans="1:9" ht="28.5" customHeight="1">
      <c r="A87" s="5"/>
      <c r="B87" s="1">
        <v>75801</v>
      </c>
      <c r="C87" s="1"/>
      <c r="D87" s="2" t="s">
        <v>34</v>
      </c>
      <c r="E87" s="18">
        <f>E88</f>
        <v>14919753</v>
      </c>
      <c r="F87" s="18">
        <f>F88</f>
        <v>13660566</v>
      </c>
      <c r="G87" s="18">
        <f>G88</f>
        <v>8406504</v>
      </c>
      <c r="H87" s="16">
        <f t="shared" si="3"/>
        <v>61.538475052937045</v>
      </c>
      <c r="I87" s="31">
        <f t="shared" si="4"/>
        <v>26.64840000787422</v>
      </c>
    </row>
    <row r="88" spans="1:9" ht="15">
      <c r="A88" s="5"/>
      <c r="B88" s="1"/>
      <c r="C88" s="1">
        <v>2920</v>
      </c>
      <c r="D88" s="2" t="s">
        <v>35</v>
      </c>
      <c r="E88" s="18">
        <v>14919753</v>
      </c>
      <c r="F88" s="18">
        <v>13660566</v>
      </c>
      <c r="G88" s="18">
        <v>8406504</v>
      </c>
      <c r="H88" s="16">
        <f t="shared" si="3"/>
        <v>61.538475052937045</v>
      </c>
      <c r="I88" s="31">
        <f t="shared" si="4"/>
        <v>26.64840000787422</v>
      </c>
    </row>
    <row r="89" spans="1:9" ht="15">
      <c r="A89" s="5"/>
      <c r="B89" s="1">
        <v>75803</v>
      </c>
      <c r="C89" s="1"/>
      <c r="D89" s="2" t="s">
        <v>36</v>
      </c>
      <c r="E89" s="18">
        <f>E90</f>
        <v>4668593</v>
      </c>
      <c r="F89" s="18">
        <f>F90</f>
        <v>4668593</v>
      </c>
      <c r="G89" s="18">
        <f>G90</f>
        <v>2334294</v>
      </c>
      <c r="H89" s="16">
        <f t="shared" si="3"/>
        <v>49.99994645067582</v>
      </c>
      <c r="I89" s="31">
        <f t="shared" si="4"/>
        <v>7.3996515374263465</v>
      </c>
    </row>
    <row r="90" spans="1:9" ht="15">
      <c r="A90" s="5"/>
      <c r="B90" s="1"/>
      <c r="C90" s="1">
        <v>2920</v>
      </c>
      <c r="D90" s="2" t="s">
        <v>35</v>
      </c>
      <c r="E90" s="18">
        <v>4668593</v>
      </c>
      <c r="F90" s="18">
        <v>4668593</v>
      </c>
      <c r="G90" s="18">
        <v>2334294</v>
      </c>
      <c r="H90" s="16">
        <f t="shared" si="3"/>
        <v>49.99994645067582</v>
      </c>
      <c r="I90" s="31">
        <f t="shared" si="4"/>
        <v>7.3996515374263465</v>
      </c>
    </row>
    <row r="91" spans="1:9" ht="15">
      <c r="A91" s="5"/>
      <c r="B91" s="1">
        <v>75832</v>
      </c>
      <c r="C91" s="2"/>
      <c r="D91" s="2" t="s">
        <v>37</v>
      </c>
      <c r="E91" s="18">
        <f>E92</f>
        <v>1171453</v>
      </c>
      <c r="F91" s="18">
        <f>F92</f>
        <v>1171453</v>
      </c>
      <c r="G91" s="18">
        <f>G92</f>
        <v>585726</v>
      </c>
      <c r="H91" s="16">
        <f t="shared" si="3"/>
        <v>49.99995731796324</v>
      </c>
      <c r="I91" s="31">
        <f t="shared" si="4"/>
        <v>1.8567362536212595</v>
      </c>
    </row>
    <row r="92" spans="1:9" ht="15">
      <c r="A92" s="5"/>
      <c r="B92" s="1"/>
      <c r="C92" s="1">
        <v>2920</v>
      </c>
      <c r="D92" s="2" t="s">
        <v>35</v>
      </c>
      <c r="E92" s="18">
        <v>1171453</v>
      </c>
      <c r="F92" s="18">
        <v>1171453</v>
      </c>
      <c r="G92" s="18">
        <v>585726</v>
      </c>
      <c r="H92" s="16">
        <f t="shared" si="3"/>
        <v>49.99995731796324</v>
      </c>
      <c r="I92" s="31">
        <f t="shared" si="4"/>
        <v>1.8567362536212595</v>
      </c>
    </row>
    <row r="93" spans="1:9" ht="14.25">
      <c r="A93" s="6">
        <v>801</v>
      </c>
      <c r="B93" s="3"/>
      <c r="C93" s="3"/>
      <c r="D93" s="4" t="s">
        <v>38</v>
      </c>
      <c r="E93" s="17">
        <f>E94+E97+E105+E107+E109+E115+E121+E125</f>
        <v>4143691</v>
      </c>
      <c r="F93" s="17">
        <f>F94+F97+F105+F107+F109+F115+F121+F125</f>
        <v>4866341</v>
      </c>
      <c r="G93" s="17">
        <f>G94+G97+G105+G107+G109+G115+G121+G125</f>
        <v>2593107</v>
      </c>
      <c r="H93" s="16">
        <f t="shared" si="3"/>
        <v>53.286586369512534</v>
      </c>
      <c r="I93" s="31">
        <f t="shared" si="4"/>
        <v>8.220082045903824</v>
      </c>
    </row>
    <row r="94" spans="1:9" ht="15">
      <c r="A94" s="5"/>
      <c r="B94" s="1">
        <v>80102</v>
      </c>
      <c r="C94" s="1"/>
      <c r="D94" s="2" t="s">
        <v>39</v>
      </c>
      <c r="E94" s="18">
        <f>E95+E96</f>
        <v>250</v>
      </c>
      <c r="F94" s="18">
        <f>F95+F96</f>
        <v>250</v>
      </c>
      <c r="G94" s="18">
        <f>G95+G96</f>
        <v>166</v>
      </c>
      <c r="H94" s="16">
        <f t="shared" si="3"/>
        <v>66.4</v>
      </c>
      <c r="I94" s="31">
        <f t="shared" si="4"/>
        <v>0.0005262157017122837</v>
      </c>
    </row>
    <row r="95" spans="1:9" ht="15">
      <c r="A95" s="5"/>
      <c r="B95" s="1"/>
      <c r="C95" s="1" t="s">
        <v>87</v>
      </c>
      <c r="D95" s="2" t="s">
        <v>12</v>
      </c>
      <c r="E95" s="18">
        <v>150</v>
      </c>
      <c r="F95" s="18">
        <v>150</v>
      </c>
      <c r="G95" s="18">
        <v>84</v>
      </c>
      <c r="H95" s="16">
        <f t="shared" si="3"/>
        <v>56.00000000000001</v>
      </c>
      <c r="I95" s="31">
        <f t="shared" si="4"/>
        <v>0.0002662778249628423</v>
      </c>
    </row>
    <row r="96" spans="1:9" ht="15">
      <c r="A96" s="5"/>
      <c r="B96" s="1"/>
      <c r="C96" s="1" t="s">
        <v>88</v>
      </c>
      <c r="D96" s="2" t="s">
        <v>13</v>
      </c>
      <c r="E96" s="18">
        <v>100</v>
      </c>
      <c r="F96" s="18">
        <v>100</v>
      </c>
      <c r="G96" s="18">
        <v>82</v>
      </c>
      <c r="H96" s="16">
        <f t="shared" si="3"/>
        <v>82</v>
      </c>
      <c r="I96" s="31">
        <f t="shared" si="4"/>
        <v>0.00025993787674944135</v>
      </c>
    </row>
    <row r="97" spans="1:9" ht="16.5" customHeight="1">
      <c r="A97" s="5"/>
      <c r="B97" s="1">
        <v>80110</v>
      </c>
      <c r="C97" s="1"/>
      <c r="D97" s="2" t="s">
        <v>40</v>
      </c>
      <c r="E97" s="18">
        <f>E99+E100+E102+E103+E98</f>
        <v>4049355</v>
      </c>
      <c r="F97" s="18">
        <f>F99+F100+F102+F103+F98+F101</f>
        <v>3976710</v>
      </c>
      <c r="G97" s="18">
        <f>G99+G100+G102+G103+G98+G101</f>
        <v>2261522</v>
      </c>
      <c r="H97" s="16">
        <f t="shared" si="3"/>
        <v>56.8691707466725</v>
      </c>
      <c r="I97" s="31">
        <f t="shared" si="4"/>
        <v>7.168966181733538</v>
      </c>
    </row>
    <row r="98" spans="1:9" ht="16.5" customHeight="1">
      <c r="A98" s="5"/>
      <c r="B98" s="1"/>
      <c r="C98" s="1" t="s">
        <v>84</v>
      </c>
      <c r="D98" s="2" t="s">
        <v>11</v>
      </c>
      <c r="E98" s="18">
        <v>130</v>
      </c>
      <c r="F98" s="18">
        <v>130</v>
      </c>
      <c r="G98" s="18">
        <v>101</v>
      </c>
      <c r="H98" s="16">
        <f t="shared" si="3"/>
        <v>77.6923076923077</v>
      </c>
      <c r="I98" s="31">
        <f t="shared" si="4"/>
        <v>0.00032016738477675093</v>
      </c>
    </row>
    <row r="99" spans="1:9" ht="61.5" customHeight="1">
      <c r="A99" s="5"/>
      <c r="B99" s="1"/>
      <c r="C99" s="1" t="s">
        <v>85</v>
      </c>
      <c r="D99" s="2" t="s">
        <v>41</v>
      </c>
      <c r="E99" s="18">
        <v>12080</v>
      </c>
      <c r="F99" s="18">
        <v>12080</v>
      </c>
      <c r="G99" s="18">
        <v>5952</v>
      </c>
      <c r="H99" s="16">
        <f t="shared" si="3"/>
        <v>49.271523178807946</v>
      </c>
      <c r="I99" s="31">
        <f t="shared" si="4"/>
        <v>0.018867685883081402</v>
      </c>
    </row>
    <row r="100" spans="1:9" ht="15">
      <c r="A100" s="5"/>
      <c r="B100" s="1"/>
      <c r="C100" s="1" t="s">
        <v>87</v>
      </c>
      <c r="D100" s="2" t="s">
        <v>12</v>
      </c>
      <c r="E100" s="18">
        <v>240</v>
      </c>
      <c r="F100" s="18">
        <v>240</v>
      </c>
      <c r="G100" s="18">
        <v>242</v>
      </c>
      <c r="H100" s="16">
        <f t="shared" si="3"/>
        <v>100.83333333333333</v>
      </c>
      <c r="I100" s="31">
        <f t="shared" si="4"/>
        <v>0.0007671337338215219</v>
      </c>
    </row>
    <row r="101" spans="1:9" ht="15">
      <c r="A101" s="5"/>
      <c r="B101" s="1"/>
      <c r="C101" s="1" t="s">
        <v>107</v>
      </c>
      <c r="D101" s="2" t="s">
        <v>111</v>
      </c>
      <c r="E101" s="18"/>
      <c r="F101" s="18">
        <v>2000</v>
      </c>
      <c r="G101" s="18">
        <v>2000</v>
      </c>
      <c r="H101" s="16">
        <f t="shared" si="3"/>
        <v>100</v>
      </c>
      <c r="I101" s="31">
        <f t="shared" si="4"/>
        <v>0.006339948213401009</v>
      </c>
    </row>
    <row r="102" spans="1:9" ht="15">
      <c r="A102" s="5"/>
      <c r="B102" s="1"/>
      <c r="C102" s="1" t="s">
        <v>88</v>
      </c>
      <c r="D102" s="2" t="s">
        <v>13</v>
      </c>
      <c r="E102" s="18">
        <v>310</v>
      </c>
      <c r="F102" s="18">
        <v>310</v>
      </c>
      <c r="G102" s="18">
        <v>143</v>
      </c>
      <c r="H102" s="16">
        <f t="shared" si="3"/>
        <v>46.12903225806452</v>
      </c>
      <c r="I102" s="31">
        <f t="shared" si="4"/>
        <v>0.00045330629725817207</v>
      </c>
    </row>
    <row r="103" spans="1:9" ht="29.25" customHeight="1">
      <c r="A103" s="5"/>
      <c r="B103" s="1"/>
      <c r="C103" s="1">
        <v>2310</v>
      </c>
      <c r="D103" s="2" t="s">
        <v>42</v>
      </c>
      <c r="E103" s="18">
        <v>4036595</v>
      </c>
      <c r="F103" s="18">
        <v>3961950</v>
      </c>
      <c r="G103" s="18">
        <v>2253084</v>
      </c>
      <c r="H103" s="16">
        <f t="shared" si="3"/>
        <v>56.86805739597926</v>
      </c>
      <c r="I103" s="31">
        <f t="shared" si="4"/>
        <v>7.142217940221199</v>
      </c>
    </row>
    <row r="104" spans="1:9" ht="45" customHeight="1">
      <c r="A104" s="5"/>
      <c r="B104" s="1"/>
      <c r="C104" s="1">
        <v>6610</v>
      </c>
      <c r="D104" s="2" t="s">
        <v>140</v>
      </c>
      <c r="E104" s="18">
        <v>0</v>
      </c>
      <c r="F104" s="18">
        <v>0</v>
      </c>
      <c r="G104" s="18"/>
      <c r="H104" s="16">
        <v>0</v>
      </c>
      <c r="I104" s="31">
        <f t="shared" si="4"/>
        <v>0</v>
      </c>
    </row>
    <row r="105" spans="1:9" ht="15">
      <c r="A105" s="5"/>
      <c r="B105" s="1">
        <v>80111</v>
      </c>
      <c r="C105" s="1"/>
      <c r="D105" s="2" t="s">
        <v>43</v>
      </c>
      <c r="E105" s="18">
        <f>E106</f>
        <v>80</v>
      </c>
      <c r="F105" s="18">
        <f>F106</f>
        <v>80</v>
      </c>
      <c r="G105" s="18">
        <f>G106</f>
        <v>49</v>
      </c>
      <c r="H105" s="16">
        <f t="shared" si="3"/>
        <v>61.25000000000001</v>
      </c>
      <c r="I105" s="31">
        <f t="shared" si="4"/>
        <v>0.0001553287312283247</v>
      </c>
    </row>
    <row r="106" spans="1:9" ht="15">
      <c r="A106" s="5"/>
      <c r="B106" s="1"/>
      <c r="C106" s="1" t="s">
        <v>88</v>
      </c>
      <c r="D106" s="2" t="s">
        <v>13</v>
      </c>
      <c r="E106" s="18">
        <v>80</v>
      </c>
      <c r="F106" s="18">
        <v>80</v>
      </c>
      <c r="G106" s="18">
        <v>49</v>
      </c>
      <c r="H106" s="16">
        <f t="shared" si="3"/>
        <v>61.25000000000001</v>
      </c>
      <c r="I106" s="31">
        <f t="shared" si="4"/>
        <v>0.0001553287312283247</v>
      </c>
    </row>
    <row r="107" spans="1:9" ht="15">
      <c r="A107" s="5"/>
      <c r="B107" s="1">
        <v>80113</v>
      </c>
      <c r="C107" s="1"/>
      <c r="D107" s="2" t="s">
        <v>44</v>
      </c>
      <c r="E107" s="18">
        <f>E108</f>
        <v>12500</v>
      </c>
      <c r="F107" s="18">
        <f>F108</f>
        <v>12500</v>
      </c>
      <c r="G107" s="18">
        <f>G108</f>
        <v>5000</v>
      </c>
      <c r="H107" s="16">
        <f t="shared" si="3"/>
        <v>40</v>
      </c>
      <c r="I107" s="31">
        <f t="shared" si="4"/>
        <v>0.015849870533502522</v>
      </c>
    </row>
    <row r="108" spans="1:9" ht="44.25" customHeight="1">
      <c r="A108" s="5"/>
      <c r="B108" s="1"/>
      <c r="C108" s="1">
        <v>2310</v>
      </c>
      <c r="D108" s="2" t="s">
        <v>45</v>
      </c>
      <c r="E108" s="18">
        <v>12500</v>
      </c>
      <c r="F108" s="18">
        <v>12500</v>
      </c>
      <c r="G108" s="18">
        <v>5000</v>
      </c>
      <c r="H108" s="16">
        <f t="shared" si="3"/>
        <v>40</v>
      </c>
      <c r="I108" s="31">
        <f t="shared" si="4"/>
        <v>0.015849870533502522</v>
      </c>
    </row>
    <row r="109" spans="1:9" ht="15">
      <c r="A109" s="5"/>
      <c r="B109" s="1">
        <v>80120</v>
      </c>
      <c r="C109" s="1"/>
      <c r="D109" s="2" t="s">
        <v>46</v>
      </c>
      <c r="E109" s="18">
        <f>E110+E111+E112+E113+E114</f>
        <v>8466</v>
      </c>
      <c r="F109" s="18">
        <f>F110+F111+F112+F113+F114</f>
        <v>103168</v>
      </c>
      <c r="G109" s="18">
        <f>G110+G111+G112+G113+G114</f>
        <v>74111</v>
      </c>
      <c r="H109" s="16">
        <f t="shared" si="3"/>
        <v>71.83525899503722</v>
      </c>
      <c r="I109" s="31">
        <f t="shared" si="4"/>
        <v>0.23492995102168107</v>
      </c>
    </row>
    <row r="110" spans="1:9" ht="15">
      <c r="A110" s="5"/>
      <c r="B110" s="1"/>
      <c r="C110" s="1" t="s">
        <v>84</v>
      </c>
      <c r="D110" s="2" t="s">
        <v>11</v>
      </c>
      <c r="E110" s="18">
        <v>420</v>
      </c>
      <c r="F110" s="18">
        <v>420</v>
      </c>
      <c r="G110" s="18">
        <v>246</v>
      </c>
      <c r="H110" s="16">
        <f t="shared" si="3"/>
        <v>58.57142857142858</v>
      </c>
      <c r="I110" s="31">
        <f t="shared" si="4"/>
        <v>0.0007798136302483241</v>
      </c>
    </row>
    <row r="111" spans="1:9" ht="59.25" customHeight="1">
      <c r="A111" s="5"/>
      <c r="B111" s="1"/>
      <c r="C111" s="1" t="s">
        <v>85</v>
      </c>
      <c r="D111" s="2" t="s">
        <v>41</v>
      </c>
      <c r="E111" s="18">
        <v>6976</v>
      </c>
      <c r="F111" s="18">
        <v>6976</v>
      </c>
      <c r="G111" s="18">
        <v>4158</v>
      </c>
      <c r="H111" s="16">
        <f t="shared" si="3"/>
        <v>59.60435779816514</v>
      </c>
      <c r="I111" s="31">
        <f t="shared" si="4"/>
        <v>0.013180752335660698</v>
      </c>
    </row>
    <row r="112" spans="1:9" ht="15">
      <c r="A112" s="5"/>
      <c r="B112" s="1"/>
      <c r="C112" s="1" t="s">
        <v>87</v>
      </c>
      <c r="D112" s="2" t="s">
        <v>12</v>
      </c>
      <c r="E112" s="18">
        <v>320</v>
      </c>
      <c r="F112" s="18">
        <v>320</v>
      </c>
      <c r="G112" s="18">
        <v>197</v>
      </c>
      <c r="H112" s="16">
        <f t="shared" si="3"/>
        <v>61.5625</v>
      </c>
      <c r="I112" s="31">
        <f t="shared" si="4"/>
        <v>0.0006244848990199994</v>
      </c>
    </row>
    <row r="113" spans="1:9" ht="15">
      <c r="A113" s="5"/>
      <c r="B113" s="1"/>
      <c r="C113" s="1" t="s">
        <v>88</v>
      </c>
      <c r="D113" s="2" t="s">
        <v>13</v>
      </c>
      <c r="E113" s="18">
        <v>750</v>
      </c>
      <c r="F113" s="18">
        <v>45847</v>
      </c>
      <c r="G113" s="18">
        <v>45444</v>
      </c>
      <c r="H113" s="16">
        <f t="shared" si="3"/>
        <v>99.12098937771283</v>
      </c>
      <c r="I113" s="31">
        <f t="shared" si="4"/>
        <v>0.14405630330489771</v>
      </c>
    </row>
    <row r="114" spans="1:9" ht="45">
      <c r="A114" s="5"/>
      <c r="B114" s="1"/>
      <c r="C114" s="1">
        <v>2700</v>
      </c>
      <c r="D114" s="2" t="s">
        <v>99</v>
      </c>
      <c r="E114" s="18">
        <v>0</v>
      </c>
      <c r="F114" s="18">
        <v>49605</v>
      </c>
      <c r="G114" s="18">
        <v>24066</v>
      </c>
      <c r="H114" s="16">
        <f t="shared" si="3"/>
        <v>48.51527063804052</v>
      </c>
      <c r="I114" s="31">
        <f t="shared" si="4"/>
        <v>0.07628859685185434</v>
      </c>
    </row>
    <row r="115" spans="1:9" ht="15">
      <c r="A115" s="5"/>
      <c r="B115" s="1">
        <v>80130</v>
      </c>
      <c r="C115" s="1"/>
      <c r="D115" s="2" t="s">
        <v>47</v>
      </c>
      <c r="E115" s="18">
        <f>E116+E117+E118+E120+E119</f>
        <v>3050</v>
      </c>
      <c r="F115" s="18">
        <f>F116+F117+F118+F120+F119</f>
        <v>3050</v>
      </c>
      <c r="G115" s="18">
        <f>G116+G117+G118+G120+G119</f>
        <v>1777</v>
      </c>
      <c r="H115" s="16">
        <f t="shared" si="3"/>
        <v>58.26229508196721</v>
      </c>
      <c r="I115" s="31">
        <f t="shared" si="4"/>
        <v>0.005633043987606796</v>
      </c>
    </row>
    <row r="116" spans="1:9" ht="15">
      <c r="A116" s="5"/>
      <c r="B116" s="1"/>
      <c r="C116" s="1" t="s">
        <v>84</v>
      </c>
      <c r="D116" s="2" t="s">
        <v>11</v>
      </c>
      <c r="E116" s="18">
        <v>400</v>
      </c>
      <c r="F116" s="18">
        <v>400</v>
      </c>
      <c r="G116" s="18">
        <v>219</v>
      </c>
      <c r="H116" s="16">
        <f t="shared" si="3"/>
        <v>54.75</v>
      </c>
      <c r="I116" s="31">
        <f t="shared" si="4"/>
        <v>0.0006942243293674104</v>
      </c>
    </row>
    <row r="117" spans="1:9" ht="60" customHeight="1">
      <c r="A117" s="5"/>
      <c r="B117" s="1"/>
      <c r="C117" s="1" t="s">
        <v>85</v>
      </c>
      <c r="D117" s="2" t="s">
        <v>41</v>
      </c>
      <c r="E117" s="18">
        <v>2000</v>
      </c>
      <c r="F117" s="18">
        <v>2000</v>
      </c>
      <c r="G117" s="18">
        <v>1199</v>
      </c>
      <c r="H117" s="16">
        <f t="shared" si="3"/>
        <v>59.95</v>
      </c>
      <c r="I117" s="31">
        <f t="shared" si="4"/>
        <v>0.0038007989539339043</v>
      </c>
    </row>
    <row r="118" spans="1:9" ht="15">
      <c r="A118" s="5"/>
      <c r="B118" s="1"/>
      <c r="C118" s="1" t="s">
        <v>87</v>
      </c>
      <c r="D118" s="2" t="s">
        <v>12</v>
      </c>
      <c r="E118" s="18">
        <v>400</v>
      </c>
      <c r="F118" s="18">
        <v>400</v>
      </c>
      <c r="G118" s="18">
        <v>156</v>
      </c>
      <c r="H118" s="16">
        <f t="shared" si="3"/>
        <v>39</v>
      </c>
      <c r="I118" s="31">
        <f t="shared" si="4"/>
        <v>0.0004945159606452787</v>
      </c>
    </row>
    <row r="119" spans="1:9" ht="15">
      <c r="A119" s="5"/>
      <c r="B119" s="1"/>
      <c r="C119" s="1" t="s">
        <v>107</v>
      </c>
      <c r="D119" s="2" t="s">
        <v>111</v>
      </c>
      <c r="E119" s="18">
        <v>0</v>
      </c>
      <c r="F119" s="18">
        <v>0</v>
      </c>
      <c r="G119" s="18">
        <v>10</v>
      </c>
      <c r="H119" s="16">
        <v>0</v>
      </c>
      <c r="I119" s="31">
        <f t="shared" si="4"/>
        <v>3.169974106700504E-05</v>
      </c>
    </row>
    <row r="120" spans="1:9" ht="15">
      <c r="A120" s="5"/>
      <c r="B120" s="1"/>
      <c r="C120" s="1" t="s">
        <v>88</v>
      </c>
      <c r="D120" s="2" t="s">
        <v>13</v>
      </c>
      <c r="E120" s="18">
        <v>250</v>
      </c>
      <c r="F120" s="18">
        <v>250</v>
      </c>
      <c r="G120" s="18">
        <v>193</v>
      </c>
      <c r="H120" s="16">
        <f t="shared" si="3"/>
        <v>77.2</v>
      </c>
      <c r="I120" s="31">
        <f t="shared" si="4"/>
        <v>0.0006118050025931972</v>
      </c>
    </row>
    <row r="121" spans="1:9" ht="15">
      <c r="A121" s="5"/>
      <c r="B121" s="1">
        <v>80146</v>
      </c>
      <c r="C121" s="1"/>
      <c r="D121" s="2" t="s">
        <v>49</v>
      </c>
      <c r="E121" s="18">
        <f>E124</f>
        <v>16307</v>
      </c>
      <c r="F121" s="18">
        <f>F124+F122+F123</f>
        <v>716900</v>
      </c>
      <c r="G121" s="18">
        <f>G124+G122+G123</f>
        <v>228252</v>
      </c>
      <c r="H121" s="16">
        <f t="shared" si="3"/>
        <v>31.838750174361834</v>
      </c>
      <c r="I121" s="31">
        <f t="shared" si="4"/>
        <v>0.7235529298026036</v>
      </c>
    </row>
    <row r="122" spans="1:9" ht="62.25" customHeight="1">
      <c r="A122" s="5"/>
      <c r="B122" s="1"/>
      <c r="C122" s="1">
        <v>2007</v>
      </c>
      <c r="D122" s="2" t="s">
        <v>142</v>
      </c>
      <c r="E122" s="18">
        <v>0</v>
      </c>
      <c r="F122" s="18">
        <v>595504</v>
      </c>
      <c r="G122" s="18">
        <v>186150</v>
      </c>
      <c r="H122" s="16">
        <f t="shared" si="3"/>
        <v>31.2592358741503</v>
      </c>
      <c r="I122" s="31">
        <f t="shared" si="4"/>
        <v>0.5900906799622988</v>
      </c>
    </row>
    <row r="123" spans="1:9" ht="60">
      <c r="A123" s="5"/>
      <c r="B123" s="1"/>
      <c r="C123" s="1">
        <v>2009</v>
      </c>
      <c r="D123" s="2" t="s">
        <v>142</v>
      </c>
      <c r="E123" s="18">
        <v>0</v>
      </c>
      <c r="F123" s="18">
        <v>105089</v>
      </c>
      <c r="G123" s="18">
        <v>37396</v>
      </c>
      <c r="H123" s="16">
        <f t="shared" si="3"/>
        <v>35.585075507427035</v>
      </c>
      <c r="I123" s="31">
        <f t="shared" si="4"/>
        <v>0.11854435169417206</v>
      </c>
    </row>
    <row r="124" spans="1:9" ht="30.75" customHeight="1">
      <c r="A124" s="5"/>
      <c r="B124" s="1"/>
      <c r="C124" s="1">
        <v>2310</v>
      </c>
      <c r="D124" s="2" t="s">
        <v>50</v>
      </c>
      <c r="E124" s="18">
        <v>16307</v>
      </c>
      <c r="F124" s="18">
        <v>16307</v>
      </c>
      <c r="G124" s="18">
        <v>4706</v>
      </c>
      <c r="H124" s="16">
        <f t="shared" si="3"/>
        <v>28.8587723063715</v>
      </c>
      <c r="I124" s="31">
        <f t="shared" si="4"/>
        <v>0.014917898146132574</v>
      </c>
    </row>
    <row r="125" spans="1:9" ht="15">
      <c r="A125" s="5"/>
      <c r="B125" s="1">
        <v>80195</v>
      </c>
      <c r="C125" s="1"/>
      <c r="D125" s="2" t="s">
        <v>51</v>
      </c>
      <c r="E125" s="18">
        <f>E126</f>
        <v>53683</v>
      </c>
      <c r="F125" s="18">
        <f>F126</f>
        <v>53683</v>
      </c>
      <c r="G125" s="18">
        <f>G126</f>
        <v>22230</v>
      </c>
      <c r="H125" s="16">
        <f t="shared" si="3"/>
        <v>41.4097572788406</v>
      </c>
      <c r="I125" s="31">
        <f t="shared" si="4"/>
        <v>0.07046852439195221</v>
      </c>
    </row>
    <row r="126" spans="1:9" ht="29.25" customHeight="1">
      <c r="A126" s="5"/>
      <c r="B126" s="1"/>
      <c r="C126" s="1">
        <v>2310</v>
      </c>
      <c r="D126" s="2" t="s">
        <v>50</v>
      </c>
      <c r="E126" s="18">
        <v>53683</v>
      </c>
      <c r="F126" s="18">
        <v>53683</v>
      </c>
      <c r="G126" s="18">
        <v>22230</v>
      </c>
      <c r="H126" s="16">
        <f t="shared" si="3"/>
        <v>41.4097572788406</v>
      </c>
      <c r="I126" s="31">
        <f t="shared" si="4"/>
        <v>0.07046852439195221</v>
      </c>
    </row>
    <row r="127" spans="1:9" ht="14.25">
      <c r="A127" s="6">
        <v>851</v>
      </c>
      <c r="B127" s="3"/>
      <c r="C127" s="3"/>
      <c r="D127" s="4" t="s">
        <v>53</v>
      </c>
      <c r="E127" s="17">
        <f aca="true" t="shared" si="5" ref="E127:G128">E128</f>
        <v>5031771</v>
      </c>
      <c r="F127" s="17">
        <f t="shared" si="5"/>
        <v>5036771</v>
      </c>
      <c r="G127" s="17">
        <f t="shared" si="5"/>
        <v>2326418</v>
      </c>
      <c r="H127" s="16">
        <f t="shared" si="3"/>
        <v>46.188679215314735</v>
      </c>
      <c r="I127" s="31">
        <f t="shared" si="4"/>
        <v>7.374684821361973</v>
      </c>
    </row>
    <row r="128" spans="1:9" ht="30.75" customHeight="1">
      <c r="A128" s="5"/>
      <c r="B128" s="1">
        <v>85156</v>
      </c>
      <c r="C128" s="1"/>
      <c r="D128" s="2" t="s">
        <v>54</v>
      </c>
      <c r="E128" s="18">
        <f t="shared" si="5"/>
        <v>5031771</v>
      </c>
      <c r="F128" s="18">
        <f t="shared" si="5"/>
        <v>5036771</v>
      </c>
      <c r="G128" s="18">
        <f t="shared" si="5"/>
        <v>2326418</v>
      </c>
      <c r="H128" s="16">
        <f t="shared" si="3"/>
        <v>46.188679215314735</v>
      </c>
      <c r="I128" s="31">
        <f t="shared" si="4"/>
        <v>7.374684821361973</v>
      </c>
    </row>
    <row r="129" spans="1:9" ht="45" customHeight="1">
      <c r="A129" s="5"/>
      <c r="B129" s="1"/>
      <c r="C129" s="1">
        <v>2110</v>
      </c>
      <c r="D129" s="2" t="s">
        <v>6</v>
      </c>
      <c r="E129" s="18">
        <v>5031771</v>
      </c>
      <c r="F129" s="18">
        <v>5036771</v>
      </c>
      <c r="G129" s="18">
        <v>2326418</v>
      </c>
      <c r="H129" s="16">
        <f t="shared" si="3"/>
        <v>46.188679215314735</v>
      </c>
      <c r="I129" s="31">
        <f t="shared" si="4"/>
        <v>7.374684821361973</v>
      </c>
    </row>
    <row r="130" spans="1:9" ht="14.25">
      <c r="A130" s="6">
        <v>852</v>
      </c>
      <c r="B130" s="3"/>
      <c r="C130" s="3"/>
      <c r="D130" s="4" t="s">
        <v>55</v>
      </c>
      <c r="E130" s="17">
        <f>E131+E138+E146+E150</f>
        <v>11587206</v>
      </c>
      <c r="F130" s="17">
        <f>F131+F138+F146+F150</f>
        <v>12415319</v>
      </c>
      <c r="G130" s="17">
        <f>G131+G138+G146+G150</f>
        <v>6129103</v>
      </c>
      <c r="H130" s="16">
        <f t="shared" si="3"/>
        <v>49.36726152586172</v>
      </c>
      <c r="I130" s="31">
        <f t="shared" si="4"/>
        <v>19.42909780730038</v>
      </c>
    </row>
    <row r="131" spans="1:9" ht="15">
      <c r="A131" s="7"/>
      <c r="B131" s="1">
        <v>85201</v>
      </c>
      <c r="C131" s="1"/>
      <c r="D131" s="2" t="s">
        <v>56</v>
      </c>
      <c r="E131" s="18">
        <f>E133+E134+E135+E136+E137+E132</f>
        <v>285496</v>
      </c>
      <c r="F131" s="18">
        <f>F133+F134+F135+F136+F137+F132</f>
        <v>293496</v>
      </c>
      <c r="G131" s="18">
        <f>G133+G134+G135+G136+G137+G132</f>
        <v>147496</v>
      </c>
      <c r="H131" s="16">
        <f t="shared" si="3"/>
        <v>50.2548586692834</v>
      </c>
      <c r="I131" s="31">
        <f t="shared" si="4"/>
        <v>0.4675585008418976</v>
      </c>
    </row>
    <row r="132" spans="1:9" ht="45">
      <c r="A132" s="7"/>
      <c r="B132" s="1"/>
      <c r="C132" s="1" t="s">
        <v>134</v>
      </c>
      <c r="D132" s="2" t="s">
        <v>136</v>
      </c>
      <c r="E132" s="18">
        <v>4180</v>
      </c>
      <c r="F132" s="18">
        <v>4180</v>
      </c>
      <c r="G132" s="18">
        <v>0</v>
      </c>
      <c r="H132" s="16">
        <f t="shared" si="3"/>
        <v>0</v>
      </c>
      <c r="I132" s="31">
        <f t="shared" si="4"/>
        <v>0</v>
      </c>
    </row>
    <row r="133" spans="1:9" ht="15">
      <c r="A133" s="5"/>
      <c r="B133" s="1"/>
      <c r="C133" s="1" t="s">
        <v>87</v>
      </c>
      <c r="D133" s="2" t="s">
        <v>12</v>
      </c>
      <c r="E133" s="18">
        <v>300</v>
      </c>
      <c r="F133" s="18">
        <v>300</v>
      </c>
      <c r="G133" s="18">
        <v>132</v>
      </c>
      <c r="H133" s="16">
        <f t="shared" si="3"/>
        <v>44</v>
      </c>
      <c r="I133" s="31">
        <f t="shared" si="4"/>
        <v>0.00041843658208446657</v>
      </c>
    </row>
    <row r="134" spans="1:9" ht="15" customHeight="1">
      <c r="A134" s="5"/>
      <c r="B134" s="1"/>
      <c r="C134" s="1" t="s">
        <v>107</v>
      </c>
      <c r="D134" s="2" t="s">
        <v>111</v>
      </c>
      <c r="E134" s="18">
        <v>0</v>
      </c>
      <c r="F134" s="18">
        <v>8000</v>
      </c>
      <c r="G134" s="18">
        <v>8500</v>
      </c>
      <c r="H134" s="16">
        <f aca="true" t="shared" si="6" ref="H134:H195">G134/F134*100</f>
        <v>106.25</v>
      </c>
      <c r="I134" s="31">
        <f aca="true" t="shared" si="7" ref="I134:I195">SUM((G134/31545999)*100)</f>
        <v>0.026944779906954288</v>
      </c>
    </row>
    <row r="135" spans="1:9" ht="14.25" customHeight="1">
      <c r="A135" s="5"/>
      <c r="B135" s="1"/>
      <c r="C135" s="1" t="s">
        <v>88</v>
      </c>
      <c r="D135" s="2" t="s">
        <v>13</v>
      </c>
      <c r="E135" s="18">
        <v>120</v>
      </c>
      <c r="F135" s="18">
        <v>120</v>
      </c>
      <c r="G135" s="18">
        <v>470</v>
      </c>
      <c r="H135" s="16">
        <f t="shared" si="6"/>
        <v>391.66666666666663</v>
      </c>
      <c r="I135" s="31">
        <f t="shared" si="7"/>
        <v>0.001489887830149237</v>
      </c>
    </row>
    <row r="136" spans="1:9" ht="45">
      <c r="A136" s="5"/>
      <c r="B136" s="1"/>
      <c r="C136" s="1">
        <v>2320</v>
      </c>
      <c r="D136" s="2" t="s">
        <v>63</v>
      </c>
      <c r="E136" s="18">
        <v>98590</v>
      </c>
      <c r="F136" s="18">
        <v>98590</v>
      </c>
      <c r="G136" s="18">
        <v>35915</v>
      </c>
      <c r="H136" s="16">
        <f t="shared" si="6"/>
        <v>36.42864387868952</v>
      </c>
      <c r="I136" s="31">
        <f t="shared" si="7"/>
        <v>0.11384962004214862</v>
      </c>
    </row>
    <row r="137" spans="1:9" ht="45">
      <c r="A137" s="5"/>
      <c r="B137" s="1"/>
      <c r="C137" s="1">
        <v>2900</v>
      </c>
      <c r="D137" s="2" t="s">
        <v>137</v>
      </c>
      <c r="E137" s="18">
        <v>182306</v>
      </c>
      <c r="F137" s="18">
        <v>182306</v>
      </c>
      <c r="G137" s="18">
        <v>102479</v>
      </c>
      <c r="H137" s="16">
        <f t="shared" si="6"/>
        <v>56.21263150965958</v>
      </c>
      <c r="I137" s="31">
        <f t="shared" si="7"/>
        <v>0.32485577648056096</v>
      </c>
    </row>
    <row r="138" spans="1:9" ht="15">
      <c r="A138" s="5"/>
      <c r="B138" s="1">
        <v>85202</v>
      </c>
      <c r="C138" s="1"/>
      <c r="D138" s="2" t="s">
        <v>57</v>
      </c>
      <c r="E138" s="18">
        <f>E139+E140+E141+E142+E143+E144+E145</f>
        <v>11036910</v>
      </c>
      <c r="F138" s="18">
        <f>F139+F140+F141+F142+F143+F144+F145</f>
        <v>11520141</v>
      </c>
      <c r="G138" s="18">
        <f>G139+G140+G141+G142+G143+G144+G145</f>
        <v>5681313</v>
      </c>
      <c r="H138" s="16">
        <f t="shared" si="6"/>
        <v>49.31634951343044</v>
      </c>
      <c r="I138" s="31">
        <f t="shared" si="7"/>
        <v>18.009615102060962</v>
      </c>
    </row>
    <row r="139" spans="1:9" ht="59.25" customHeight="1">
      <c r="A139" s="5"/>
      <c r="B139" s="1"/>
      <c r="C139" s="1" t="s">
        <v>85</v>
      </c>
      <c r="D139" s="2" t="s">
        <v>16</v>
      </c>
      <c r="E139" s="18">
        <v>26700</v>
      </c>
      <c r="F139" s="18">
        <v>26700</v>
      </c>
      <c r="G139" s="18">
        <v>33688</v>
      </c>
      <c r="H139" s="16">
        <f t="shared" si="6"/>
        <v>126.17228464419476</v>
      </c>
      <c r="I139" s="31">
        <f t="shared" si="7"/>
        <v>0.10679008770652658</v>
      </c>
    </row>
    <row r="140" spans="1:9" ht="15">
      <c r="A140" s="5"/>
      <c r="B140" s="1"/>
      <c r="C140" s="1" t="s">
        <v>86</v>
      </c>
      <c r="D140" s="2" t="s">
        <v>48</v>
      </c>
      <c r="E140" s="18">
        <v>5379060</v>
      </c>
      <c r="F140" s="18">
        <v>5641660</v>
      </c>
      <c r="G140" s="18">
        <v>2780897</v>
      </c>
      <c r="H140" s="16">
        <f t="shared" si="6"/>
        <v>49.2921764161612</v>
      </c>
      <c r="I140" s="31">
        <f t="shared" si="7"/>
        <v>8.815371483401112</v>
      </c>
    </row>
    <row r="141" spans="1:9" ht="15">
      <c r="A141" s="5"/>
      <c r="B141" s="1"/>
      <c r="C141" s="1" t="s">
        <v>87</v>
      </c>
      <c r="D141" s="2" t="s">
        <v>12</v>
      </c>
      <c r="E141" s="18">
        <v>2260</v>
      </c>
      <c r="F141" s="18">
        <v>2260</v>
      </c>
      <c r="G141" s="18">
        <v>1063</v>
      </c>
      <c r="H141" s="16">
        <f t="shared" si="6"/>
        <v>47.0353982300885</v>
      </c>
      <c r="I141" s="31">
        <f t="shared" si="7"/>
        <v>0.003369682475422636</v>
      </c>
    </row>
    <row r="142" spans="1:9" ht="16.5" customHeight="1">
      <c r="A142" s="5"/>
      <c r="B142" s="1"/>
      <c r="C142" s="1" t="s">
        <v>107</v>
      </c>
      <c r="D142" s="2" t="s">
        <v>111</v>
      </c>
      <c r="E142" s="18">
        <v>0</v>
      </c>
      <c r="F142" s="18">
        <v>0</v>
      </c>
      <c r="G142" s="18">
        <v>589</v>
      </c>
      <c r="H142" s="16">
        <v>0</v>
      </c>
      <c r="I142" s="31">
        <f t="shared" si="7"/>
        <v>0.0018671147488465972</v>
      </c>
    </row>
    <row r="143" spans="1:9" ht="15">
      <c r="A143" s="5"/>
      <c r="B143" s="1"/>
      <c r="C143" s="1" t="s">
        <v>88</v>
      </c>
      <c r="D143" s="2" t="s">
        <v>13</v>
      </c>
      <c r="E143" s="18">
        <v>90700</v>
      </c>
      <c r="F143" s="18">
        <v>90700</v>
      </c>
      <c r="G143" s="18">
        <v>8444</v>
      </c>
      <c r="H143" s="16">
        <f t="shared" si="6"/>
        <v>9.30981256890849</v>
      </c>
      <c r="I143" s="31">
        <f t="shared" si="7"/>
        <v>0.026767261356979058</v>
      </c>
    </row>
    <row r="144" spans="1:9" ht="30" customHeight="1">
      <c r="A144" s="5"/>
      <c r="B144" s="1"/>
      <c r="C144" s="1">
        <v>2130</v>
      </c>
      <c r="D144" s="2" t="s">
        <v>52</v>
      </c>
      <c r="E144" s="18">
        <v>5538190</v>
      </c>
      <c r="F144" s="18">
        <v>5758821</v>
      </c>
      <c r="G144" s="18">
        <v>2856632</v>
      </c>
      <c r="H144" s="16">
        <f t="shared" si="6"/>
        <v>49.60445896825062</v>
      </c>
      <c r="I144" s="31">
        <f t="shared" si="7"/>
        <v>9.055449472372075</v>
      </c>
    </row>
    <row r="145" spans="1:9" ht="74.25" customHeight="1">
      <c r="A145" s="5"/>
      <c r="B145" s="1"/>
      <c r="C145" s="1">
        <v>6280</v>
      </c>
      <c r="D145" s="2" t="s">
        <v>126</v>
      </c>
      <c r="E145" s="18">
        <v>0</v>
      </c>
      <c r="F145" s="18">
        <v>0</v>
      </c>
      <c r="G145" s="18"/>
      <c r="H145" s="16">
        <v>0</v>
      </c>
      <c r="I145" s="31">
        <f t="shared" si="7"/>
        <v>0</v>
      </c>
    </row>
    <row r="146" spans="1:9" ht="15">
      <c r="A146" s="5"/>
      <c r="B146" s="1">
        <v>85218</v>
      </c>
      <c r="C146" s="1"/>
      <c r="D146" s="2" t="s">
        <v>58</v>
      </c>
      <c r="E146" s="18">
        <f>E147+E148+E149</f>
        <v>400</v>
      </c>
      <c r="F146" s="18">
        <f>F147+F148+F149</f>
        <v>288612</v>
      </c>
      <c r="G146" s="18">
        <f>G147+G148+G149</f>
        <v>157578</v>
      </c>
      <c r="H146" s="16">
        <f t="shared" si="6"/>
        <v>54.59856139037878</v>
      </c>
      <c r="I146" s="31">
        <f t="shared" si="7"/>
        <v>0.4995181797856521</v>
      </c>
    </row>
    <row r="147" spans="1:9" ht="15">
      <c r="A147" s="5"/>
      <c r="B147" s="1"/>
      <c r="C147" s="1" t="s">
        <v>87</v>
      </c>
      <c r="D147" s="2" t="s">
        <v>12</v>
      </c>
      <c r="E147" s="18">
        <v>300</v>
      </c>
      <c r="F147" s="18">
        <v>300</v>
      </c>
      <c r="G147" s="18">
        <v>356</v>
      </c>
      <c r="H147" s="16">
        <f t="shared" si="6"/>
        <v>118.66666666666667</v>
      </c>
      <c r="I147" s="31">
        <f t="shared" si="7"/>
        <v>0.0011285107819853795</v>
      </c>
    </row>
    <row r="148" spans="1:9" ht="15">
      <c r="A148" s="5"/>
      <c r="B148" s="1"/>
      <c r="C148" s="1" t="s">
        <v>88</v>
      </c>
      <c r="D148" s="2" t="s">
        <v>59</v>
      </c>
      <c r="E148" s="18">
        <v>100</v>
      </c>
      <c r="F148" s="18">
        <v>100</v>
      </c>
      <c r="G148" s="18">
        <v>222</v>
      </c>
      <c r="H148" s="16">
        <f t="shared" si="6"/>
        <v>222.00000000000003</v>
      </c>
      <c r="I148" s="31">
        <f t="shared" si="7"/>
        <v>0.000703734251687512</v>
      </c>
    </row>
    <row r="149" spans="1:9" ht="60">
      <c r="A149" s="5"/>
      <c r="B149" s="1"/>
      <c r="C149" s="1">
        <v>2007</v>
      </c>
      <c r="D149" s="2" t="s">
        <v>142</v>
      </c>
      <c r="E149" s="18">
        <v>0</v>
      </c>
      <c r="F149" s="18">
        <v>288212</v>
      </c>
      <c r="G149" s="18">
        <v>157000</v>
      </c>
      <c r="H149" s="16">
        <f t="shared" si="6"/>
        <v>54.47379012671229</v>
      </c>
      <c r="I149" s="31">
        <f t="shared" si="7"/>
        <v>0.4976859347519792</v>
      </c>
    </row>
    <row r="150" spans="1:9" ht="15">
      <c r="A150" s="5"/>
      <c r="B150" s="1">
        <v>85204</v>
      </c>
      <c r="C150" s="11"/>
      <c r="D150" s="2" t="s">
        <v>94</v>
      </c>
      <c r="E150" s="19">
        <f>E151+E154+E153+E155</f>
        <v>264400</v>
      </c>
      <c r="F150" s="19">
        <f>F151+F154+F153+F155+F152</f>
        <v>313070</v>
      </c>
      <c r="G150" s="19">
        <f>G151+G154+G153+G155+G152</f>
        <v>142716</v>
      </c>
      <c r="H150" s="16">
        <f t="shared" si="6"/>
        <v>45.58597118855208</v>
      </c>
      <c r="I150" s="31">
        <f t="shared" si="7"/>
        <v>0.45240602461186913</v>
      </c>
    </row>
    <row r="151" spans="1:9" ht="15">
      <c r="A151" s="5"/>
      <c r="B151" s="1"/>
      <c r="C151" s="1" t="s">
        <v>88</v>
      </c>
      <c r="D151" s="2" t="s">
        <v>13</v>
      </c>
      <c r="E151" s="19">
        <v>0</v>
      </c>
      <c r="F151" s="19">
        <v>0</v>
      </c>
      <c r="G151" s="19"/>
      <c r="H151" s="16">
        <v>0</v>
      </c>
      <c r="I151" s="31">
        <f t="shared" si="7"/>
        <v>0</v>
      </c>
    </row>
    <row r="152" spans="1:9" ht="45.75" customHeight="1">
      <c r="A152" s="5"/>
      <c r="B152" s="1"/>
      <c r="C152" s="1">
        <v>2110</v>
      </c>
      <c r="D152" s="2" t="s">
        <v>6</v>
      </c>
      <c r="E152" s="19">
        <v>0</v>
      </c>
      <c r="F152" s="19">
        <v>12420</v>
      </c>
      <c r="G152" s="19">
        <v>6420</v>
      </c>
      <c r="H152" s="16">
        <f t="shared" si="6"/>
        <v>51.690821256038646</v>
      </c>
      <c r="I152" s="31">
        <f t="shared" si="7"/>
        <v>0.020351233765017237</v>
      </c>
    </row>
    <row r="153" spans="1:9" ht="30">
      <c r="A153" s="5"/>
      <c r="B153" s="1"/>
      <c r="C153" s="1">
        <v>2130</v>
      </c>
      <c r="D153" s="2" t="s">
        <v>132</v>
      </c>
      <c r="E153" s="19">
        <v>0</v>
      </c>
      <c r="F153" s="19">
        <v>36250</v>
      </c>
      <c r="G153" s="19"/>
      <c r="H153" s="16">
        <f t="shared" si="6"/>
        <v>0</v>
      </c>
      <c r="I153" s="31">
        <f t="shared" si="7"/>
        <v>0</v>
      </c>
    </row>
    <row r="154" spans="1:9" ht="45">
      <c r="A154" s="5"/>
      <c r="B154" s="1"/>
      <c r="C154" s="1">
        <v>2320</v>
      </c>
      <c r="D154" s="2" t="s">
        <v>63</v>
      </c>
      <c r="E154" s="19">
        <v>227700</v>
      </c>
      <c r="F154" s="19">
        <v>227700</v>
      </c>
      <c r="G154" s="19">
        <v>109100</v>
      </c>
      <c r="H154" s="16">
        <f t="shared" si="6"/>
        <v>47.91392182696531</v>
      </c>
      <c r="I154" s="31">
        <f t="shared" si="7"/>
        <v>0.345844175041025</v>
      </c>
    </row>
    <row r="155" spans="1:9" ht="45.75" customHeight="1">
      <c r="A155" s="5"/>
      <c r="B155" s="1"/>
      <c r="C155" s="1">
        <v>2900</v>
      </c>
      <c r="D155" s="2" t="s">
        <v>138</v>
      </c>
      <c r="E155" s="19">
        <v>36700</v>
      </c>
      <c r="F155" s="19">
        <v>36700</v>
      </c>
      <c r="G155" s="19">
        <v>27196</v>
      </c>
      <c r="H155" s="16">
        <f t="shared" si="6"/>
        <v>74.10354223433242</v>
      </c>
      <c r="I155" s="31">
        <f t="shared" si="7"/>
        <v>0.08621061580582691</v>
      </c>
    </row>
    <row r="156" spans="1:9" ht="27.75" customHeight="1">
      <c r="A156" s="6">
        <v>853</v>
      </c>
      <c r="B156" s="3"/>
      <c r="C156" s="3"/>
      <c r="D156" s="4" t="s">
        <v>60</v>
      </c>
      <c r="E156" s="17">
        <f>E159+E157</f>
        <v>2313177</v>
      </c>
      <c r="F156" s="17">
        <f>F159+F157</f>
        <v>2324177</v>
      </c>
      <c r="G156" s="17">
        <f>G159+G157</f>
        <v>1290275</v>
      </c>
      <c r="H156" s="16">
        <f t="shared" si="6"/>
        <v>55.515350164811025</v>
      </c>
      <c r="I156" s="31">
        <f t="shared" si="7"/>
        <v>4.090138340522993</v>
      </c>
    </row>
    <row r="157" spans="1:9" ht="15" customHeight="1">
      <c r="A157" s="5"/>
      <c r="B157" s="1">
        <v>85324</v>
      </c>
      <c r="C157" s="1"/>
      <c r="D157" s="2" t="s">
        <v>61</v>
      </c>
      <c r="E157" s="19">
        <f>E158</f>
        <v>0</v>
      </c>
      <c r="F157" s="19">
        <f>F158</f>
        <v>11000</v>
      </c>
      <c r="G157" s="19">
        <f>G158</f>
        <v>12298</v>
      </c>
      <c r="H157" s="16">
        <f t="shared" si="6"/>
        <v>111.80000000000001</v>
      </c>
      <c r="I157" s="31">
        <f t="shared" si="7"/>
        <v>0.0389843415642028</v>
      </c>
    </row>
    <row r="158" spans="1:9" ht="15">
      <c r="A158" s="5"/>
      <c r="B158" s="1"/>
      <c r="C158" s="1" t="s">
        <v>88</v>
      </c>
      <c r="D158" s="2" t="s">
        <v>59</v>
      </c>
      <c r="E158" s="19"/>
      <c r="F158" s="19">
        <v>11000</v>
      </c>
      <c r="G158" s="19">
        <v>12298</v>
      </c>
      <c r="H158" s="16">
        <f t="shared" si="6"/>
        <v>111.80000000000001</v>
      </c>
      <c r="I158" s="31">
        <f t="shared" si="7"/>
        <v>0.0389843415642028</v>
      </c>
    </row>
    <row r="159" spans="1:9" ht="15">
      <c r="A159" s="5"/>
      <c r="B159" s="1">
        <v>85333</v>
      </c>
      <c r="C159" s="1"/>
      <c r="D159" s="2" t="s">
        <v>62</v>
      </c>
      <c r="E159" s="18">
        <f>E160+E162+E163+E164+E161</f>
        <v>2313177</v>
      </c>
      <c r="F159" s="18">
        <f>F160+F162+F163+F164+F161</f>
        <v>2313177</v>
      </c>
      <c r="G159" s="18">
        <f>G160+G162+G163+G164+G161</f>
        <v>1277977</v>
      </c>
      <c r="H159" s="16">
        <f t="shared" si="6"/>
        <v>55.247696133931825</v>
      </c>
      <c r="I159" s="31">
        <f t="shared" si="7"/>
        <v>4.051153998958791</v>
      </c>
    </row>
    <row r="160" spans="1:9" ht="15">
      <c r="A160" s="5"/>
      <c r="B160" s="1"/>
      <c r="C160" s="1" t="s">
        <v>87</v>
      </c>
      <c r="D160" s="2" t="s">
        <v>12</v>
      </c>
      <c r="E160" s="18">
        <v>1500</v>
      </c>
      <c r="F160" s="18">
        <v>1500</v>
      </c>
      <c r="G160" s="18">
        <v>185</v>
      </c>
      <c r="H160" s="16">
        <f t="shared" si="6"/>
        <v>12.333333333333334</v>
      </c>
      <c r="I160" s="31">
        <f t="shared" si="7"/>
        <v>0.0005864452097395932</v>
      </c>
    </row>
    <row r="161" spans="1:9" ht="15">
      <c r="A161" s="5"/>
      <c r="B161" s="1"/>
      <c r="C161" s="1" t="s">
        <v>117</v>
      </c>
      <c r="D161" s="2" t="s">
        <v>118</v>
      </c>
      <c r="E161" s="18">
        <v>0</v>
      </c>
      <c r="F161" s="18">
        <v>0</v>
      </c>
      <c r="G161" s="18">
        <v>0</v>
      </c>
      <c r="H161" s="16">
        <v>0</v>
      </c>
      <c r="I161" s="31">
        <f t="shared" si="7"/>
        <v>0</v>
      </c>
    </row>
    <row r="162" spans="1:9" ht="15">
      <c r="A162" s="5"/>
      <c r="B162" s="1"/>
      <c r="C162" s="1" t="s">
        <v>88</v>
      </c>
      <c r="D162" s="2" t="s">
        <v>13</v>
      </c>
      <c r="E162" s="18">
        <v>700</v>
      </c>
      <c r="F162" s="18">
        <v>700</v>
      </c>
      <c r="G162" s="18">
        <v>407</v>
      </c>
      <c r="H162" s="16">
        <f t="shared" si="6"/>
        <v>58.14285714285714</v>
      </c>
      <c r="I162" s="31">
        <f t="shared" si="7"/>
        <v>0.0012901794614271053</v>
      </c>
    </row>
    <row r="163" spans="1:9" ht="45.75" customHeight="1">
      <c r="A163" s="5"/>
      <c r="B163" s="1"/>
      <c r="C163" s="1">
        <v>2320</v>
      </c>
      <c r="D163" s="2" t="s">
        <v>63</v>
      </c>
      <c r="E163" s="18">
        <v>1880897</v>
      </c>
      <c r="F163" s="18">
        <v>1880897</v>
      </c>
      <c r="G163" s="18">
        <v>985385</v>
      </c>
      <c r="H163" s="16">
        <f t="shared" si="6"/>
        <v>52.389099456270074</v>
      </c>
      <c r="I163" s="31">
        <f t="shared" si="7"/>
        <v>3.1236449351310767</v>
      </c>
    </row>
    <row r="164" spans="1:9" ht="45" customHeight="1">
      <c r="A164" s="5"/>
      <c r="B164" s="1"/>
      <c r="C164" s="1">
        <v>2440</v>
      </c>
      <c r="D164" s="2" t="s">
        <v>143</v>
      </c>
      <c r="E164" s="19">
        <v>430080</v>
      </c>
      <c r="F164" s="19">
        <v>430080</v>
      </c>
      <c r="G164" s="19">
        <v>292000</v>
      </c>
      <c r="H164" s="16">
        <f t="shared" si="6"/>
        <v>67.89434523809523</v>
      </c>
      <c r="I164" s="31">
        <f t="shared" si="7"/>
        <v>0.9256324391565472</v>
      </c>
    </row>
    <row r="165" spans="1:9" ht="14.25">
      <c r="A165" s="6">
        <v>854</v>
      </c>
      <c r="B165" s="3"/>
      <c r="C165" s="3"/>
      <c r="D165" s="4" t="s">
        <v>64</v>
      </c>
      <c r="E165" s="17">
        <f>E166+E171+E178+E184+E189+E193+E191</f>
        <v>2800525</v>
      </c>
      <c r="F165" s="17">
        <f>F166+F171+F178+F184+F189+F193+F191</f>
        <v>2026806</v>
      </c>
      <c r="G165" s="17">
        <f>G166+G171+G178+G184+G189+G193+G191</f>
        <v>1135988</v>
      </c>
      <c r="H165" s="16">
        <f t="shared" si="6"/>
        <v>56.04818616088565</v>
      </c>
      <c r="I165" s="31">
        <f t="shared" si="7"/>
        <v>3.601052545522492</v>
      </c>
    </row>
    <row r="166" spans="1:9" ht="15">
      <c r="A166" s="5"/>
      <c r="B166" s="1">
        <v>85401</v>
      </c>
      <c r="C166" s="1"/>
      <c r="D166" s="2" t="s">
        <v>65</v>
      </c>
      <c r="E166" s="18">
        <f>E167+E168+E169+E170</f>
        <v>561950</v>
      </c>
      <c r="F166" s="18">
        <f>F167+F168+F169+F170</f>
        <v>479236</v>
      </c>
      <c r="G166" s="18">
        <f>G167+G168+G169+G170</f>
        <v>217493</v>
      </c>
      <c r="H166" s="16">
        <f t="shared" si="6"/>
        <v>45.38327671543874</v>
      </c>
      <c r="I166" s="31">
        <f t="shared" si="7"/>
        <v>0.6894471783886128</v>
      </c>
    </row>
    <row r="167" spans="1:9" ht="15">
      <c r="A167" s="5"/>
      <c r="B167" s="1"/>
      <c r="C167" s="1" t="s">
        <v>86</v>
      </c>
      <c r="D167" s="2" t="s">
        <v>48</v>
      </c>
      <c r="E167" s="18">
        <v>169200</v>
      </c>
      <c r="F167" s="18">
        <v>169200</v>
      </c>
      <c r="G167" s="18">
        <v>69777</v>
      </c>
      <c r="H167" s="16">
        <f t="shared" si="6"/>
        <v>41.23936170212766</v>
      </c>
      <c r="I167" s="31">
        <f t="shared" si="7"/>
        <v>0.22119128324324105</v>
      </c>
    </row>
    <row r="168" spans="1:9" ht="15">
      <c r="A168" s="5"/>
      <c r="B168" s="1"/>
      <c r="C168" s="1" t="s">
        <v>88</v>
      </c>
      <c r="D168" s="2" t="s">
        <v>13</v>
      </c>
      <c r="E168" s="18">
        <v>36</v>
      </c>
      <c r="F168" s="18">
        <v>36</v>
      </c>
      <c r="G168" s="18">
        <v>16</v>
      </c>
      <c r="H168" s="16">
        <f t="shared" si="6"/>
        <v>44.44444444444444</v>
      </c>
      <c r="I168" s="31">
        <f t="shared" si="7"/>
        <v>5.071958570720807E-05</v>
      </c>
    </row>
    <row r="169" spans="1:9" ht="32.25" customHeight="1">
      <c r="A169" s="5"/>
      <c r="B169" s="1"/>
      <c r="C169" s="1">
        <v>2310</v>
      </c>
      <c r="D169" s="2" t="s">
        <v>66</v>
      </c>
      <c r="E169" s="18">
        <v>392714</v>
      </c>
      <c r="F169" s="18">
        <v>310000</v>
      </c>
      <c r="G169" s="18">
        <v>147700</v>
      </c>
      <c r="H169" s="16">
        <f t="shared" si="6"/>
        <v>47.64516129032258</v>
      </c>
      <c r="I169" s="31">
        <f t="shared" si="7"/>
        <v>0.46820517555966445</v>
      </c>
    </row>
    <row r="170" spans="1:9" ht="45" customHeight="1">
      <c r="A170" s="5"/>
      <c r="B170" s="1"/>
      <c r="C170" s="1">
        <v>6610</v>
      </c>
      <c r="D170" s="2" t="s">
        <v>101</v>
      </c>
      <c r="E170" s="18">
        <v>0</v>
      </c>
      <c r="F170" s="18">
        <v>0</v>
      </c>
      <c r="G170" s="18"/>
      <c r="H170" s="16">
        <v>0</v>
      </c>
      <c r="I170" s="31">
        <f t="shared" si="7"/>
        <v>0</v>
      </c>
    </row>
    <row r="171" spans="1:9" ht="28.5" customHeight="1">
      <c r="A171" s="5"/>
      <c r="B171" s="1">
        <v>85406</v>
      </c>
      <c r="C171" s="1"/>
      <c r="D171" s="2" t="s">
        <v>67</v>
      </c>
      <c r="E171" s="18">
        <f>E172+E173+E174+E175+E176+E177</f>
        <v>700883</v>
      </c>
      <c r="F171" s="18">
        <f>F172+F173+F174+F175+F176+F177</f>
        <v>1248</v>
      </c>
      <c r="G171" s="18">
        <f>G172+G173+G174+G175+G176+G177</f>
        <v>1358</v>
      </c>
      <c r="H171" s="16">
        <f t="shared" si="6"/>
        <v>108.81410256410255</v>
      </c>
      <c r="I171" s="31">
        <f t="shared" si="7"/>
        <v>0.004304824836899285</v>
      </c>
    </row>
    <row r="172" spans="1:9" ht="15">
      <c r="A172" s="5"/>
      <c r="B172" s="1"/>
      <c r="C172" s="1" t="s">
        <v>87</v>
      </c>
      <c r="D172" s="2" t="s">
        <v>12</v>
      </c>
      <c r="E172" s="18">
        <v>120</v>
      </c>
      <c r="F172" s="18">
        <v>120</v>
      </c>
      <c r="G172" s="18">
        <v>312</v>
      </c>
      <c r="H172" s="16">
        <f t="shared" si="6"/>
        <v>260</v>
      </c>
      <c r="I172" s="31">
        <f t="shared" si="7"/>
        <v>0.0009890319212905573</v>
      </c>
    </row>
    <row r="173" spans="1:9" ht="15">
      <c r="A173" s="5"/>
      <c r="B173" s="1"/>
      <c r="C173" s="1" t="s">
        <v>88</v>
      </c>
      <c r="D173" s="2" t="s">
        <v>13</v>
      </c>
      <c r="E173" s="18">
        <v>170</v>
      </c>
      <c r="F173" s="18">
        <v>1128</v>
      </c>
      <c r="G173" s="18">
        <v>1046</v>
      </c>
      <c r="H173" s="16">
        <f t="shared" si="6"/>
        <v>92.73049645390071</v>
      </c>
      <c r="I173" s="31">
        <f t="shared" si="7"/>
        <v>0.003315792915608728</v>
      </c>
    </row>
    <row r="174" spans="1:9" ht="30">
      <c r="A174" s="5"/>
      <c r="B174" s="1"/>
      <c r="C174" s="1">
        <v>2007</v>
      </c>
      <c r="D174" s="2" t="s">
        <v>114</v>
      </c>
      <c r="E174" s="18">
        <v>595504</v>
      </c>
      <c r="F174" s="18">
        <v>0</v>
      </c>
      <c r="G174" s="18"/>
      <c r="H174" s="16">
        <v>0</v>
      </c>
      <c r="I174" s="31">
        <f t="shared" si="7"/>
        <v>0</v>
      </c>
    </row>
    <row r="175" spans="1:9" ht="30">
      <c r="A175" s="5"/>
      <c r="B175" s="1"/>
      <c r="C175" s="1">
        <v>2009</v>
      </c>
      <c r="D175" s="2" t="s">
        <v>114</v>
      </c>
      <c r="E175" s="18">
        <v>105089</v>
      </c>
      <c r="F175" s="18">
        <v>0</v>
      </c>
      <c r="G175" s="18"/>
      <c r="H175" s="16">
        <v>0</v>
      </c>
      <c r="I175" s="31">
        <f t="shared" si="7"/>
        <v>0</v>
      </c>
    </row>
    <row r="176" spans="1:9" ht="60">
      <c r="A176" s="5"/>
      <c r="B176" s="1"/>
      <c r="C176" s="1">
        <v>6207</v>
      </c>
      <c r="D176" s="2" t="s">
        <v>145</v>
      </c>
      <c r="E176" s="18">
        <v>0</v>
      </c>
      <c r="F176" s="18">
        <v>0</v>
      </c>
      <c r="G176" s="18"/>
      <c r="H176" s="16">
        <v>0</v>
      </c>
      <c r="I176" s="31">
        <f t="shared" si="7"/>
        <v>0</v>
      </c>
    </row>
    <row r="177" spans="1:9" ht="60">
      <c r="A177" s="5"/>
      <c r="B177" s="1"/>
      <c r="C177" s="1">
        <v>6209</v>
      </c>
      <c r="D177" s="2" t="s">
        <v>146</v>
      </c>
      <c r="E177" s="18">
        <v>0</v>
      </c>
      <c r="F177" s="18">
        <v>0</v>
      </c>
      <c r="G177" s="18"/>
      <c r="H177" s="16">
        <v>0</v>
      </c>
      <c r="I177" s="31">
        <f t="shared" si="7"/>
        <v>0</v>
      </c>
    </row>
    <row r="178" spans="1:9" ht="15">
      <c r="A178" s="5"/>
      <c r="B178" s="1">
        <v>85410</v>
      </c>
      <c r="C178" s="1"/>
      <c r="D178" s="2" t="s">
        <v>69</v>
      </c>
      <c r="E178" s="18">
        <f>E179+E181+E183+E182+E180</f>
        <v>428413</v>
      </c>
      <c r="F178" s="18">
        <f>F179+F181+F183+F182+F180</f>
        <v>438413</v>
      </c>
      <c r="G178" s="18">
        <f>G179+G181+G183+G182+G180</f>
        <v>232256</v>
      </c>
      <c r="H178" s="16">
        <f t="shared" si="6"/>
        <v>52.97653126161861</v>
      </c>
      <c r="I178" s="31">
        <f t="shared" si="7"/>
        <v>0.7362455061258324</v>
      </c>
    </row>
    <row r="179" spans="1:9" ht="15">
      <c r="A179" s="5"/>
      <c r="B179" s="1"/>
      <c r="C179" s="1" t="s">
        <v>86</v>
      </c>
      <c r="D179" s="2" t="s">
        <v>48</v>
      </c>
      <c r="E179" s="18">
        <v>107670</v>
      </c>
      <c r="F179" s="18">
        <v>107670</v>
      </c>
      <c r="G179" s="18">
        <v>59854</v>
      </c>
      <c r="H179" s="16">
        <f t="shared" si="6"/>
        <v>55.590229404662395</v>
      </c>
      <c r="I179" s="31">
        <f t="shared" si="7"/>
        <v>0.189735630182452</v>
      </c>
    </row>
    <row r="180" spans="1:9" ht="15">
      <c r="A180" s="5"/>
      <c r="B180" s="1"/>
      <c r="C180" s="1" t="s">
        <v>87</v>
      </c>
      <c r="D180" s="2" t="s">
        <v>12</v>
      </c>
      <c r="E180" s="18">
        <v>70</v>
      </c>
      <c r="F180" s="18">
        <v>70</v>
      </c>
      <c r="G180" s="18">
        <v>108</v>
      </c>
      <c r="H180" s="16">
        <f t="shared" si="6"/>
        <v>154.2857142857143</v>
      </c>
      <c r="I180" s="31">
        <f t="shared" si="7"/>
        <v>0.0003423572035236545</v>
      </c>
    </row>
    <row r="181" spans="1:9" ht="15">
      <c r="A181" s="5"/>
      <c r="B181" s="1"/>
      <c r="C181" s="1" t="s">
        <v>88</v>
      </c>
      <c r="D181" s="2" t="s">
        <v>13</v>
      </c>
      <c r="E181" s="18">
        <v>50</v>
      </c>
      <c r="F181" s="18">
        <v>50</v>
      </c>
      <c r="G181" s="18">
        <v>38</v>
      </c>
      <c r="H181" s="16">
        <f t="shared" si="6"/>
        <v>76</v>
      </c>
      <c r="I181" s="31">
        <f t="shared" si="7"/>
        <v>0.00012045901605461916</v>
      </c>
    </row>
    <row r="182" spans="1:9" ht="30" customHeight="1">
      <c r="A182" s="5"/>
      <c r="B182" s="1"/>
      <c r="C182" s="1">
        <v>2310</v>
      </c>
      <c r="D182" s="2" t="s">
        <v>66</v>
      </c>
      <c r="E182" s="18">
        <v>320623</v>
      </c>
      <c r="F182" s="18">
        <v>320623</v>
      </c>
      <c r="G182" s="18">
        <v>167000</v>
      </c>
      <c r="H182" s="16">
        <f t="shared" si="6"/>
        <v>52.08609488402267</v>
      </c>
      <c r="I182" s="31">
        <f t="shared" si="7"/>
        <v>0.5293856758189842</v>
      </c>
    </row>
    <row r="183" spans="1:9" ht="45">
      <c r="A183" s="5"/>
      <c r="B183" s="1"/>
      <c r="C183" s="1">
        <v>2700</v>
      </c>
      <c r="D183" s="2" t="s">
        <v>106</v>
      </c>
      <c r="E183" s="18"/>
      <c r="F183" s="18">
        <v>10000</v>
      </c>
      <c r="G183" s="18">
        <v>5256</v>
      </c>
      <c r="H183" s="16">
        <f t="shared" si="6"/>
        <v>52.559999999999995</v>
      </c>
      <c r="I183" s="31">
        <f t="shared" si="7"/>
        <v>0.01666138390481785</v>
      </c>
    </row>
    <row r="184" spans="1:9" ht="15">
      <c r="A184" s="5"/>
      <c r="B184" s="1">
        <v>85411</v>
      </c>
      <c r="C184" s="1"/>
      <c r="D184" s="2" t="s">
        <v>70</v>
      </c>
      <c r="E184" s="18">
        <f>E186+E187+E188+E185</f>
        <v>975068</v>
      </c>
      <c r="F184" s="18">
        <f>F186+F187+F188+F185</f>
        <v>975068</v>
      </c>
      <c r="G184" s="18">
        <f>G186+G187+G188+G185</f>
        <v>627521</v>
      </c>
      <c r="H184" s="16">
        <f t="shared" si="6"/>
        <v>64.35663974204876</v>
      </c>
      <c r="I184" s="31">
        <f t="shared" si="7"/>
        <v>1.989225321410807</v>
      </c>
    </row>
    <row r="185" spans="1:9" ht="15">
      <c r="A185" s="5"/>
      <c r="B185" s="1"/>
      <c r="C185" s="1" t="s">
        <v>135</v>
      </c>
      <c r="D185" s="2" t="s">
        <v>139</v>
      </c>
      <c r="E185" s="18">
        <v>0</v>
      </c>
      <c r="F185" s="18">
        <v>0</v>
      </c>
      <c r="G185" s="18">
        <v>0</v>
      </c>
      <c r="H185" s="16">
        <v>0</v>
      </c>
      <c r="I185" s="31">
        <f t="shared" si="7"/>
        <v>0</v>
      </c>
    </row>
    <row r="186" spans="1:9" ht="15">
      <c r="A186" s="5"/>
      <c r="B186" s="1"/>
      <c r="C186" s="1" t="s">
        <v>86</v>
      </c>
      <c r="D186" s="2" t="s">
        <v>48</v>
      </c>
      <c r="E186" s="18">
        <v>974196</v>
      </c>
      <c r="F186" s="18">
        <v>974196</v>
      </c>
      <c r="G186" s="18">
        <v>627182</v>
      </c>
      <c r="H186" s="16">
        <f t="shared" si="6"/>
        <v>64.37944725702015</v>
      </c>
      <c r="I186" s="31">
        <f t="shared" si="7"/>
        <v>1.9881507001886356</v>
      </c>
    </row>
    <row r="187" spans="1:9" ht="15">
      <c r="A187" s="5"/>
      <c r="B187" s="1"/>
      <c r="C187" s="1" t="s">
        <v>87</v>
      </c>
      <c r="D187" s="2" t="s">
        <v>12</v>
      </c>
      <c r="E187" s="18">
        <v>510</v>
      </c>
      <c r="F187" s="18">
        <v>510</v>
      </c>
      <c r="G187" s="18">
        <v>203</v>
      </c>
      <c r="H187" s="16">
        <f t="shared" si="6"/>
        <v>39.80392156862745</v>
      </c>
      <c r="I187" s="31">
        <f t="shared" si="7"/>
        <v>0.0006435047436602024</v>
      </c>
    </row>
    <row r="188" spans="1:9" ht="15">
      <c r="A188" s="5"/>
      <c r="B188" s="1"/>
      <c r="C188" s="1" t="s">
        <v>88</v>
      </c>
      <c r="D188" s="2" t="s">
        <v>13</v>
      </c>
      <c r="E188" s="18">
        <v>362</v>
      </c>
      <c r="F188" s="18">
        <v>362</v>
      </c>
      <c r="G188" s="18">
        <v>136</v>
      </c>
      <c r="H188" s="16">
        <f t="shared" si="6"/>
        <v>37.569060773480665</v>
      </c>
      <c r="I188" s="31">
        <f t="shared" si="7"/>
        <v>0.0004311164785112686</v>
      </c>
    </row>
    <row r="189" spans="1:9" ht="15">
      <c r="A189" s="5"/>
      <c r="B189" s="1">
        <v>85415</v>
      </c>
      <c r="C189" s="1"/>
      <c r="D189" s="2" t="s">
        <v>71</v>
      </c>
      <c r="E189" s="19">
        <f>E190</f>
        <v>5088</v>
      </c>
      <c r="F189" s="19">
        <f>F190</f>
        <v>5088</v>
      </c>
      <c r="G189" s="19">
        <f>G190</f>
        <v>2756</v>
      </c>
      <c r="H189" s="16">
        <f t="shared" si="6"/>
        <v>54.166666666666664</v>
      </c>
      <c r="I189" s="31">
        <f t="shared" si="7"/>
        <v>0.00873644863806659</v>
      </c>
    </row>
    <row r="190" spans="1:9" ht="45" customHeight="1">
      <c r="A190" s="5"/>
      <c r="B190" s="1"/>
      <c r="C190" s="1">
        <v>2310</v>
      </c>
      <c r="D190" s="2" t="s">
        <v>100</v>
      </c>
      <c r="E190" s="19">
        <v>5088</v>
      </c>
      <c r="F190" s="19">
        <v>5088</v>
      </c>
      <c r="G190" s="19">
        <v>2756</v>
      </c>
      <c r="H190" s="16">
        <f t="shared" si="6"/>
        <v>54.166666666666664</v>
      </c>
      <c r="I190" s="31">
        <f t="shared" si="7"/>
        <v>0.00873644863806659</v>
      </c>
    </row>
    <row r="191" spans="1:9" ht="14.25" customHeight="1">
      <c r="A191" s="5"/>
      <c r="B191" s="1">
        <v>85446</v>
      </c>
      <c r="C191" s="1"/>
      <c r="D191" s="2" t="s">
        <v>49</v>
      </c>
      <c r="E191" s="19">
        <f>E192</f>
        <v>1370</v>
      </c>
      <c r="F191" s="19">
        <v>0</v>
      </c>
      <c r="G191" s="19">
        <v>0</v>
      </c>
      <c r="H191" s="16">
        <v>0</v>
      </c>
      <c r="I191" s="31">
        <f t="shared" si="7"/>
        <v>0</v>
      </c>
    </row>
    <row r="192" spans="1:9" ht="42.75" customHeight="1">
      <c r="A192" s="5"/>
      <c r="B192" s="1"/>
      <c r="C192" s="1">
        <v>2310</v>
      </c>
      <c r="D192" s="2" t="s">
        <v>100</v>
      </c>
      <c r="E192" s="19">
        <v>1370</v>
      </c>
      <c r="F192" s="19">
        <v>0</v>
      </c>
      <c r="G192" s="19"/>
      <c r="H192" s="16">
        <v>0</v>
      </c>
      <c r="I192" s="31">
        <f t="shared" si="7"/>
        <v>0</v>
      </c>
    </row>
    <row r="193" spans="1:9" ht="15">
      <c r="A193" s="5"/>
      <c r="B193" s="1">
        <v>85421</v>
      </c>
      <c r="C193" s="1"/>
      <c r="D193" s="2" t="s">
        <v>96</v>
      </c>
      <c r="E193" s="18">
        <f>E194+E195+E196+E197+E198</f>
        <v>127753</v>
      </c>
      <c r="F193" s="18">
        <f>F194+F195+F196+F197+F198</f>
        <v>127753</v>
      </c>
      <c r="G193" s="18">
        <f>G194+G195+G196+G197+G198</f>
        <v>54604</v>
      </c>
      <c r="H193" s="16">
        <f t="shared" si="6"/>
        <v>42.74185342027193</v>
      </c>
      <c r="I193" s="31">
        <f t="shared" si="7"/>
        <v>0.17309326612227433</v>
      </c>
    </row>
    <row r="194" spans="1:9" ht="15">
      <c r="A194" s="5"/>
      <c r="B194" s="1"/>
      <c r="C194" s="1" t="s">
        <v>84</v>
      </c>
      <c r="D194" s="2" t="s">
        <v>11</v>
      </c>
      <c r="E194" s="18">
        <v>78</v>
      </c>
      <c r="F194" s="18">
        <v>78</v>
      </c>
      <c r="G194" s="18">
        <v>88</v>
      </c>
      <c r="H194" s="16">
        <f t="shared" si="6"/>
        <v>112.82051282051282</v>
      </c>
      <c r="I194" s="31">
        <f t="shared" si="7"/>
        <v>0.00027895772138964434</v>
      </c>
    </row>
    <row r="195" spans="1:9" ht="60">
      <c r="A195" s="5"/>
      <c r="B195" s="1"/>
      <c r="C195" s="1" t="s">
        <v>85</v>
      </c>
      <c r="D195" s="2" t="s">
        <v>72</v>
      </c>
      <c r="E195" s="18">
        <v>9804</v>
      </c>
      <c r="F195" s="18">
        <v>9804</v>
      </c>
      <c r="G195" s="18">
        <v>5211</v>
      </c>
      <c r="H195" s="16">
        <f t="shared" si="6"/>
        <v>53.151774785801706</v>
      </c>
      <c r="I195" s="31">
        <f t="shared" si="7"/>
        <v>0.01651873507001633</v>
      </c>
    </row>
    <row r="196" spans="1:9" ht="15">
      <c r="A196" s="5"/>
      <c r="B196" s="1"/>
      <c r="C196" s="1" t="s">
        <v>86</v>
      </c>
      <c r="D196" s="2" t="s">
        <v>48</v>
      </c>
      <c r="E196" s="18">
        <v>116449</v>
      </c>
      <c r="F196" s="18">
        <v>116449</v>
      </c>
      <c r="G196" s="18">
        <v>48304</v>
      </c>
      <c r="H196" s="16">
        <f aca="true" t="shared" si="8" ref="H196:H219">G196/F196*100</f>
        <v>41.48081992975466</v>
      </c>
      <c r="I196" s="31">
        <f aca="true" t="shared" si="9" ref="I196:I242">SUM((G196/31545999)*100)</f>
        <v>0.15312242925006114</v>
      </c>
    </row>
    <row r="197" spans="1:9" ht="15">
      <c r="A197" s="5"/>
      <c r="B197" s="1"/>
      <c r="C197" s="1" t="s">
        <v>87</v>
      </c>
      <c r="D197" s="2" t="s">
        <v>12</v>
      </c>
      <c r="E197" s="18">
        <v>762</v>
      </c>
      <c r="F197" s="18">
        <v>762</v>
      </c>
      <c r="G197" s="18">
        <v>454</v>
      </c>
      <c r="H197" s="16">
        <f t="shared" si="8"/>
        <v>59.580052493438316</v>
      </c>
      <c r="I197" s="31">
        <f t="shared" si="9"/>
        <v>0.001439168244442029</v>
      </c>
    </row>
    <row r="198" spans="1:9" ht="15">
      <c r="A198" s="5"/>
      <c r="B198" s="1"/>
      <c r="C198" s="1" t="s">
        <v>88</v>
      </c>
      <c r="D198" s="2" t="s">
        <v>13</v>
      </c>
      <c r="E198" s="18">
        <v>660</v>
      </c>
      <c r="F198" s="18">
        <v>660</v>
      </c>
      <c r="G198" s="18">
        <v>547</v>
      </c>
      <c r="H198" s="16">
        <f t="shared" si="8"/>
        <v>82.87878787878788</v>
      </c>
      <c r="I198" s="31">
        <f t="shared" si="9"/>
        <v>0.0017339758363651757</v>
      </c>
    </row>
    <row r="199" spans="1:9" ht="28.5">
      <c r="A199" s="8">
        <v>900</v>
      </c>
      <c r="B199" s="9"/>
      <c r="C199" s="9"/>
      <c r="D199" s="10" t="s">
        <v>108</v>
      </c>
      <c r="E199" s="17">
        <f>E200+E202</f>
        <v>352000</v>
      </c>
      <c r="F199" s="17">
        <f>F200+F202</f>
        <v>352000</v>
      </c>
      <c r="G199" s="17">
        <f>G200+G202</f>
        <v>381226</v>
      </c>
      <c r="H199" s="16">
        <f t="shared" si="8"/>
        <v>108.3028409090909</v>
      </c>
      <c r="I199" s="31">
        <f t="shared" si="9"/>
        <v>1.2084765488010063</v>
      </c>
    </row>
    <row r="200" spans="1:9" ht="30">
      <c r="A200" s="5"/>
      <c r="B200" s="1"/>
      <c r="C200" s="1">
        <v>90019</v>
      </c>
      <c r="D200" s="2" t="s">
        <v>109</v>
      </c>
      <c r="E200" s="18">
        <f>E201</f>
        <v>300000</v>
      </c>
      <c r="F200" s="18">
        <f>F201</f>
        <v>300000</v>
      </c>
      <c r="G200" s="18">
        <f>G201</f>
        <v>381226</v>
      </c>
      <c r="H200" s="16">
        <f t="shared" si="8"/>
        <v>127.07533333333333</v>
      </c>
      <c r="I200" s="31">
        <f t="shared" si="9"/>
        <v>1.2084765488010063</v>
      </c>
    </row>
    <row r="201" spans="1:9" ht="15">
      <c r="A201" s="5"/>
      <c r="B201" s="1"/>
      <c r="C201" s="1" t="s">
        <v>84</v>
      </c>
      <c r="D201" s="2" t="s">
        <v>11</v>
      </c>
      <c r="E201" s="18">
        <v>300000</v>
      </c>
      <c r="F201" s="18">
        <v>300000</v>
      </c>
      <c r="G201" s="18">
        <v>381226</v>
      </c>
      <c r="H201" s="16">
        <f t="shared" si="8"/>
        <v>127.07533333333333</v>
      </c>
      <c r="I201" s="31">
        <f t="shared" si="9"/>
        <v>1.2084765488010063</v>
      </c>
    </row>
    <row r="202" spans="1:9" ht="15">
      <c r="A202" s="5"/>
      <c r="B202" s="1"/>
      <c r="C202" s="1">
        <v>90095</v>
      </c>
      <c r="D202" s="2" t="s">
        <v>130</v>
      </c>
      <c r="E202" s="18">
        <f>E203</f>
        <v>52000</v>
      </c>
      <c r="F202" s="18">
        <f>F203</f>
        <v>52000</v>
      </c>
      <c r="G202" s="18">
        <v>0</v>
      </c>
      <c r="H202" s="16">
        <f t="shared" si="8"/>
        <v>0</v>
      </c>
      <c r="I202" s="31">
        <f t="shared" si="9"/>
        <v>0</v>
      </c>
    </row>
    <row r="203" spans="1:9" ht="46.5" customHeight="1">
      <c r="A203" s="5"/>
      <c r="B203" s="1"/>
      <c r="C203" s="1">
        <v>2460</v>
      </c>
      <c r="D203" s="2" t="s">
        <v>119</v>
      </c>
      <c r="E203" s="18">
        <v>52000</v>
      </c>
      <c r="F203" s="18">
        <v>52000</v>
      </c>
      <c r="G203" s="18">
        <v>0</v>
      </c>
      <c r="H203" s="16">
        <f t="shared" si="8"/>
        <v>0</v>
      </c>
      <c r="I203" s="31">
        <f t="shared" si="9"/>
        <v>0</v>
      </c>
    </row>
    <row r="204" spans="1:9" ht="14.25">
      <c r="A204" s="6"/>
      <c r="B204" s="3"/>
      <c r="C204" s="3"/>
      <c r="D204" s="4" t="s">
        <v>73</v>
      </c>
      <c r="E204" s="17">
        <f>E5+E11+E14+E25+E34+E50+E72+E79+E86+E93+E127+E130+E156+E165+E199+E20+E69</f>
        <v>60513527</v>
      </c>
      <c r="F204" s="17">
        <f>F5+F11+F14+F25+F34+F50+F72+F79+F86+F93+F127+F130+F156+F165+F199+F20+F69</f>
        <v>63825159</v>
      </c>
      <c r="G204" s="17">
        <f>G5+G11+G14+G25+G34+G50+G72+G79+G86+G93+G127+G130+G156+G165+G199+G20+G69</f>
        <v>31545999</v>
      </c>
      <c r="H204" s="16">
        <f t="shared" si="8"/>
        <v>49.42564890437641</v>
      </c>
      <c r="I204" s="31">
        <f t="shared" si="9"/>
        <v>100</v>
      </c>
    </row>
    <row r="205" spans="1:9" ht="15">
      <c r="A205" s="5"/>
      <c r="B205" s="1"/>
      <c r="C205" s="1" t="s">
        <v>89</v>
      </c>
      <c r="D205" s="2" t="s">
        <v>31</v>
      </c>
      <c r="E205" s="18">
        <f aca="true" t="shared" si="10" ref="E205:G206">E84</f>
        <v>9058750</v>
      </c>
      <c r="F205" s="18">
        <f t="shared" si="10"/>
        <v>9058750</v>
      </c>
      <c r="G205" s="18">
        <f t="shared" si="10"/>
        <v>4012591</v>
      </c>
      <c r="H205" s="16">
        <f t="shared" si="8"/>
        <v>44.29519525320823</v>
      </c>
      <c r="I205" s="31">
        <f t="shared" si="9"/>
        <v>12.719809570779484</v>
      </c>
    </row>
    <row r="206" spans="1:9" ht="15">
      <c r="A206" s="5"/>
      <c r="B206" s="1"/>
      <c r="C206" s="1" t="s">
        <v>90</v>
      </c>
      <c r="D206" s="2" t="s">
        <v>32</v>
      </c>
      <c r="E206" s="18">
        <f t="shared" si="10"/>
        <v>150000</v>
      </c>
      <c r="F206" s="18">
        <f t="shared" si="10"/>
        <v>150000</v>
      </c>
      <c r="G206" s="18">
        <f t="shared" si="10"/>
        <v>71914</v>
      </c>
      <c r="H206" s="16">
        <f t="shared" si="8"/>
        <v>47.94266666666667</v>
      </c>
      <c r="I206" s="31">
        <f t="shared" si="9"/>
        <v>0.2279655179092601</v>
      </c>
    </row>
    <row r="207" spans="1:9" ht="15">
      <c r="A207" s="5"/>
      <c r="B207" s="1"/>
      <c r="C207" s="1" t="s">
        <v>82</v>
      </c>
      <c r="D207" s="2" t="s">
        <v>29</v>
      </c>
      <c r="E207" s="18">
        <f>E81</f>
        <v>1420000</v>
      </c>
      <c r="F207" s="18">
        <f>F81</f>
        <v>1420000</v>
      </c>
      <c r="G207" s="18">
        <f>G81</f>
        <v>671075</v>
      </c>
      <c r="H207" s="16">
        <f t="shared" si="8"/>
        <v>47.25880281690141</v>
      </c>
      <c r="I207" s="31">
        <f t="shared" si="9"/>
        <v>2.127290373654041</v>
      </c>
    </row>
    <row r="208" spans="1:9" ht="30" customHeight="1">
      <c r="A208" s="5"/>
      <c r="B208" s="1"/>
      <c r="C208" s="1" t="s">
        <v>83</v>
      </c>
      <c r="D208" s="2" t="s">
        <v>144</v>
      </c>
      <c r="E208" s="18">
        <f>E27</f>
        <v>666</v>
      </c>
      <c r="F208" s="18">
        <f>F27</f>
        <v>666</v>
      </c>
      <c r="G208" s="18">
        <f>G27</f>
        <v>665</v>
      </c>
      <c r="H208" s="16">
        <f t="shared" si="8"/>
        <v>99.84984984984985</v>
      </c>
      <c r="I208" s="31">
        <f t="shared" si="9"/>
        <v>0.0021080327809558353</v>
      </c>
    </row>
    <row r="209" spans="1:9" ht="45.75" customHeight="1">
      <c r="A209" s="5"/>
      <c r="B209" s="1"/>
      <c r="C209" s="1" t="s">
        <v>103</v>
      </c>
      <c r="D209" s="2" t="s">
        <v>104</v>
      </c>
      <c r="E209" s="18">
        <f>E82</f>
        <v>230000</v>
      </c>
      <c r="F209" s="18">
        <f>F82</f>
        <v>230000</v>
      </c>
      <c r="G209" s="18">
        <f>G82</f>
        <v>202660</v>
      </c>
      <c r="H209" s="16">
        <f t="shared" si="8"/>
        <v>88.11304347826086</v>
      </c>
      <c r="I209" s="31">
        <f t="shared" si="9"/>
        <v>0.6424269524639241</v>
      </c>
    </row>
    <row r="210" spans="1:9" ht="45" customHeight="1">
      <c r="A210" s="5"/>
      <c r="B210" s="1"/>
      <c r="C210" s="1" t="s">
        <v>134</v>
      </c>
      <c r="D210" s="2" t="s">
        <v>136</v>
      </c>
      <c r="E210" s="18">
        <f>E132</f>
        <v>4180</v>
      </c>
      <c r="F210" s="18">
        <f>F132</f>
        <v>4180</v>
      </c>
      <c r="G210" s="18">
        <f>G132</f>
        <v>0</v>
      </c>
      <c r="H210" s="16">
        <f t="shared" si="8"/>
        <v>0</v>
      </c>
      <c r="I210" s="31">
        <f t="shared" si="9"/>
        <v>0</v>
      </c>
    </row>
    <row r="211" spans="1:9" ht="15">
      <c r="A211" s="5"/>
      <c r="B211" s="1"/>
      <c r="C211" s="1" t="s">
        <v>84</v>
      </c>
      <c r="D211" s="2" t="s">
        <v>11</v>
      </c>
      <c r="E211" s="18">
        <f>E46+E54+E110+E116+E201+E194+E36+E98</f>
        <v>302228</v>
      </c>
      <c r="F211" s="18">
        <f>F46+F54+F110+F116+F201+F194+F36+F98</f>
        <v>302228</v>
      </c>
      <c r="G211" s="18">
        <f>G46+G54+G110+G116+G201+G194+G36+G98+G119</f>
        <v>382682</v>
      </c>
      <c r="H211" s="16">
        <f t="shared" si="8"/>
        <v>126.6202999060312</v>
      </c>
      <c r="I211" s="31">
        <f t="shared" si="9"/>
        <v>1.2130920311003623</v>
      </c>
    </row>
    <row r="212" spans="1:9" ht="61.5" customHeight="1">
      <c r="A212" s="5"/>
      <c r="B212" s="1"/>
      <c r="C212" s="1" t="s">
        <v>85</v>
      </c>
      <c r="D212" s="2" t="s">
        <v>68</v>
      </c>
      <c r="E212" s="18">
        <f>E28+E55+E99+E111+E117+E139+E195</f>
        <v>143560</v>
      </c>
      <c r="F212" s="18">
        <f>F28+F55+F99+F111+F117+F139+F195</f>
        <v>143560</v>
      </c>
      <c r="G212" s="18">
        <f>G28+G55+G99+G111+G117+G139+G195</f>
        <v>104136</v>
      </c>
      <c r="H212" s="16">
        <f t="shared" si="8"/>
        <v>72.53831150738367</v>
      </c>
      <c r="I212" s="31">
        <f t="shared" si="9"/>
        <v>0.33010842357536374</v>
      </c>
    </row>
    <row r="213" spans="1:9" ht="15">
      <c r="A213" s="5"/>
      <c r="B213" s="1"/>
      <c r="C213" s="1" t="s">
        <v>86</v>
      </c>
      <c r="D213" s="2" t="s">
        <v>48</v>
      </c>
      <c r="E213" s="18">
        <f>E56+E140+E167+E179+E186+E196+E37</f>
        <v>7346575</v>
      </c>
      <c r="F213" s="18">
        <f>F56+F140+F167+F179+F186+F196+F37</f>
        <v>7609175</v>
      </c>
      <c r="G213" s="18">
        <f>G56+G140+G167+G179+G186+G196+G37</f>
        <v>3835287</v>
      </c>
      <c r="H213" s="16">
        <f t="shared" si="8"/>
        <v>50.40345372527245</v>
      </c>
      <c r="I213" s="31">
        <f t="shared" si="9"/>
        <v>12.157760481765056</v>
      </c>
    </row>
    <row r="214" spans="1:9" ht="15">
      <c r="A214" s="5"/>
      <c r="B214" s="1"/>
      <c r="C214" s="1" t="s">
        <v>135</v>
      </c>
      <c r="D214" s="2" t="s">
        <v>139</v>
      </c>
      <c r="E214" s="18">
        <f>E185</f>
        <v>0</v>
      </c>
      <c r="F214" s="18">
        <f>F185</f>
        <v>0</v>
      </c>
      <c r="G214" s="18">
        <v>0</v>
      </c>
      <c r="H214" s="16">
        <v>0</v>
      </c>
      <c r="I214" s="31">
        <f t="shared" si="9"/>
        <v>0</v>
      </c>
    </row>
    <row r="215" spans="1:9" ht="30">
      <c r="A215" s="5"/>
      <c r="B215" s="1"/>
      <c r="C215" s="1" t="s">
        <v>95</v>
      </c>
      <c r="D215" s="2" t="s">
        <v>105</v>
      </c>
      <c r="E215" s="18">
        <f>E29</f>
        <v>488000</v>
      </c>
      <c r="F215" s="18">
        <f>F29</f>
        <v>488000</v>
      </c>
      <c r="G215" s="18">
        <f>G29</f>
        <v>8750</v>
      </c>
      <c r="H215" s="16">
        <f t="shared" si="8"/>
        <v>1.7930327868852458</v>
      </c>
      <c r="I215" s="31">
        <f t="shared" si="9"/>
        <v>0.02773727343362941</v>
      </c>
    </row>
    <row r="216" spans="1:9" ht="15">
      <c r="A216" s="5"/>
      <c r="B216" s="1"/>
      <c r="C216" s="1" t="s">
        <v>87</v>
      </c>
      <c r="D216" s="2" t="s">
        <v>12</v>
      </c>
      <c r="E216" s="18">
        <f>E16+E30+E47+E57+E95+E100+E112+E118+E133+E141+E147+E160+E172+E187+E197+E38+E180</f>
        <v>38382</v>
      </c>
      <c r="F216" s="18">
        <f>F16+F30+F47+F57+F95+F100+F112+F118+F133+F141+F147+F160+F172+F187+F197+F38+F180</f>
        <v>38382</v>
      </c>
      <c r="G216" s="18">
        <f>G16+G30+G47+G57+G95+G100+G112+G118+G133+G141+G147+G160+G172+G187+G197+G38+G180+G67</f>
        <v>28120</v>
      </c>
      <c r="H216" s="16">
        <f t="shared" si="8"/>
        <v>73.26350893648063</v>
      </c>
      <c r="I216" s="31">
        <f t="shared" si="9"/>
        <v>0.08913967188041817</v>
      </c>
    </row>
    <row r="217" spans="1:9" ht="15" customHeight="1">
      <c r="A217" s="5"/>
      <c r="B217" s="1"/>
      <c r="C217" s="1" t="s">
        <v>107</v>
      </c>
      <c r="D217" s="2" t="s">
        <v>111</v>
      </c>
      <c r="E217" s="18">
        <f>E142</f>
        <v>0</v>
      </c>
      <c r="F217" s="18">
        <f>F101+F134</f>
        <v>10000</v>
      </c>
      <c r="G217" s="18">
        <f>G142+G101+G134</f>
        <v>11089</v>
      </c>
      <c r="H217" s="16">
        <f t="shared" si="8"/>
        <v>110.89</v>
      </c>
      <c r="I217" s="31">
        <f t="shared" si="9"/>
        <v>0.035151842869201894</v>
      </c>
    </row>
    <row r="218" spans="1:9" ht="15">
      <c r="A218" s="5"/>
      <c r="B218" s="1"/>
      <c r="C218" s="1" t="s">
        <v>88</v>
      </c>
      <c r="D218" s="2" t="s">
        <v>59</v>
      </c>
      <c r="E218" s="18">
        <f>E17+E31+E48+E58+E96+E102+E106+E113+E120+E135+E143+E148+E158+E162+E168+E173+E181+E188+E198+E39+E151+E22</f>
        <v>119678</v>
      </c>
      <c r="F218" s="18">
        <f>F17+F31+F48+F58+F96+F102+F106+F113+F120+F135+F143+F148+F158+F162+F168+F173+F181+F188+F198+F39+F151+F22</f>
        <v>176733</v>
      </c>
      <c r="G218" s="18">
        <f>G17+G31+G48+G58+G96+G102+G106+G113+G120+G135+G143+G148+G158+G162+G168+G173+G181+G188+G198+G39+G151+G22+G68</f>
        <v>127163</v>
      </c>
      <c r="H218" s="16">
        <f t="shared" si="8"/>
        <v>71.95204064888844</v>
      </c>
      <c r="I218" s="31">
        <f t="shared" si="9"/>
        <v>0.40310341733035615</v>
      </c>
    </row>
    <row r="219" spans="1:9" ht="60">
      <c r="A219" s="5"/>
      <c r="B219" s="1"/>
      <c r="C219" s="1">
        <v>2007</v>
      </c>
      <c r="D219" s="2" t="s">
        <v>142</v>
      </c>
      <c r="E219" s="18">
        <f>E149+E65+E174+E23</f>
        <v>633728</v>
      </c>
      <c r="F219" s="18">
        <f>F149+F65+F174+F122</f>
        <v>883716</v>
      </c>
      <c r="G219" s="18">
        <f>G149+G65+G174+G122</f>
        <v>343150</v>
      </c>
      <c r="H219" s="16">
        <f t="shared" si="8"/>
        <v>38.830348211416336</v>
      </c>
      <c r="I219" s="31">
        <f t="shared" si="9"/>
        <v>1.087776614714278</v>
      </c>
    </row>
    <row r="220" spans="1:9" ht="60">
      <c r="A220" s="5"/>
      <c r="B220" s="1"/>
      <c r="C220" s="1">
        <v>2008</v>
      </c>
      <c r="D220" s="2" t="s">
        <v>142</v>
      </c>
      <c r="E220" s="18">
        <v>0</v>
      </c>
      <c r="F220" s="18">
        <v>0</v>
      </c>
      <c r="G220" s="18">
        <f>G76</f>
        <v>0</v>
      </c>
      <c r="H220" s="16">
        <v>0</v>
      </c>
      <c r="I220" s="31">
        <f t="shared" si="9"/>
        <v>0</v>
      </c>
    </row>
    <row r="221" spans="1:9" ht="60">
      <c r="A221" s="5"/>
      <c r="B221" s="1"/>
      <c r="C221" s="1">
        <v>2009</v>
      </c>
      <c r="D221" s="2" t="s">
        <v>142</v>
      </c>
      <c r="E221" s="18">
        <f>E175</f>
        <v>105089</v>
      </c>
      <c r="F221" s="18">
        <f>F175+F123</f>
        <v>105089</v>
      </c>
      <c r="G221" s="18">
        <f>G175+G77+G123</f>
        <v>37396</v>
      </c>
      <c r="H221" s="38">
        <f aca="true" t="shared" si="11" ref="H221:H242">G221/F221*100</f>
        <v>35.585075507427035</v>
      </c>
      <c r="I221" s="31">
        <f t="shared" si="9"/>
        <v>0.11854435169417206</v>
      </c>
    </row>
    <row r="222" spans="1:9" ht="47.25" customHeight="1">
      <c r="A222" s="5"/>
      <c r="B222" s="1"/>
      <c r="C222" s="1">
        <v>2110</v>
      </c>
      <c r="D222" s="2" t="s">
        <v>6</v>
      </c>
      <c r="E222" s="18">
        <f>E7+E32+E40+E42+E44+E49+E52+E74+E129+E59+E71</f>
        <v>5835049</v>
      </c>
      <c r="F222" s="18">
        <f>F7+F32+F40+F42+F44+F49+F52+F74+F129+F59+F71+F152</f>
        <v>6040098</v>
      </c>
      <c r="G222" s="18">
        <f>G7+G32+G40+G42+G44+G49+G52+G74+G129+G59+G71+G152</f>
        <v>2732933</v>
      </c>
      <c r="H222" s="38">
        <f t="shared" si="11"/>
        <v>45.246500967368405</v>
      </c>
      <c r="I222" s="31">
        <f t="shared" si="9"/>
        <v>8.663326845347328</v>
      </c>
    </row>
    <row r="223" spans="1:9" ht="30">
      <c r="A223" s="5"/>
      <c r="B223" s="1"/>
      <c r="C223" s="1">
        <v>2130</v>
      </c>
      <c r="D223" s="2" t="s">
        <v>79</v>
      </c>
      <c r="E223" s="18">
        <f>E144</f>
        <v>5538190</v>
      </c>
      <c r="F223" s="18">
        <f>F144+F153</f>
        <v>5795071</v>
      </c>
      <c r="G223" s="18">
        <f>G144+G153</f>
        <v>2856632</v>
      </c>
      <c r="H223" s="38">
        <f t="shared" si="11"/>
        <v>49.29416740536915</v>
      </c>
      <c r="I223" s="31">
        <f t="shared" si="9"/>
        <v>9.055449472372075</v>
      </c>
    </row>
    <row r="224" spans="1:9" ht="35.25" customHeight="1">
      <c r="A224" s="5"/>
      <c r="B224" s="1"/>
      <c r="C224" s="1">
        <v>2310</v>
      </c>
      <c r="D224" s="2" t="s">
        <v>74</v>
      </c>
      <c r="E224" s="18">
        <f>E63+E108+E124+E126+E169+E190+E103+E192+E182</f>
        <v>4927880</v>
      </c>
      <c r="F224" s="18">
        <f>F63+F108+F124+F126+F169+F190+F103+F192+F182</f>
        <v>4761651</v>
      </c>
      <c r="G224" s="18">
        <f>G63+G108+G124+G126+G169+G190+G103+G192+G182</f>
        <v>2674976</v>
      </c>
      <c r="H224" s="38">
        <f t="shared" si="11"/>
        <v>56.17748969842603</v>
      </c>
      <c r="I224" s="31">
        <f t="shared" si="9"/>
        <v>8.479604656045288</v>
      </c>
    </row>
    <row r="225" spans="1:9" ht="31.5" customHeight="1">
      <c r="A225" s="5"/>
      <c r="B225" s="1"/>
      <c r="C225" s="1">
        <v>2320</v>
      </c>
      <c r="D225" s="2" t="s">
        <v>75</v>
      </c>
      <c r="E225" s="18">
        <f>E136+E154+E163</f>
        <v>2207187</v>
      </c>
      <c r="F225" s="18">
        <f>F136+F154+F163</f>
        <v>2207187</v>
      </c>
      <c r="G225" s="18">
        <f>G136+G154+G163</f>
        <v>1130400</v>
      </c>
      <c r="H225" s="38">
        <f t="shared" si="11"/>
        <v>51.214509690388724</v>
      </c>
      <c r="I225" s="31">
        <f t="shared" si="9"/>
        <v>3.58333873021425</v>
      </c>
    </row>
    <row r="226" spans="1:9" ht="47.25" customHeight="1">
      <c r="A226" s="5"/>
      <c r="B226" s="1"/>
      <c r="C226" s="1">
        <v>2360</v>
      </c>
      <c r="D226" s="2" t="s">
        <v>76</v>
      </c>
      <c r="E226" s="18">
        <f>E33</f>
        <v>380000</v>
      </c>
      <c r="F226" s="18">
        <f>F33</f>
        <v>380000</v>
      </c>
      <c r="G226" s="18">
        <f>G33</f>
        <v>442390</v>
      </c>
      <c r="H226" s="38">
        <f t="shared" si="11"/>
        <v>116.41842105263159</v>
      </c>
      <c r="I226" s="31">
        <f t="shared" si="9"/>
        <v>1.402364845063236</v>
      </c>
    </row>
    <row r="227" spans="1:9" ht="30.75" customHeight="1">
      <c r="A227" s="5"/>
      <c r="B227" s="1"/>
      <c r="C227" s="1">
        <v>2440</v>
      </c>
      <c r="D227" s="2" t="s">
        <v>143</v>
      </c>
      <c r="E227" s="18">
        <f>E164</f>
        <v>430080</v>
      </c>
      <c r="F227" s="18">
        <f>F164</f>
        <v>430080</v>
      </c>
      <c r="G227" s="18">
        <f>G164</f>
        <v>292000</v>
      </c>
      <c r="H227" s="38">
        <f t="shared" si="11"/>
        <v>67.89434523809523</v>
      </c>
      <c r="I227" s="31">
        <f t="shared" si="9"/>
        <v>0.9256324391565472</v>
      </c>
    </row>
    <row r="228" spans="1:9" ht="45.75" customHeight="1">
      <c r="A228" s="5"/>
      <c r="B228" s="1"/>
      <c r="C228" s="1">
        <v>2460</v>
      </c>
      <c r="D228" s="2" t="s">
        <v>119</v>
      </c>
      <c r="E228" s="18">
        <f>E13+E203</f>
        <v>175500</v>
      </c>
      <c r="F228" s="18">
        <f>F13+F203</f>
        <v>182700</v>
      </c>
      <c r="G228" s="18">
        <f>G13+G203</f>
        <v>60166</v>
      </c>
      <c r="H228" s="38">
        <f t="shared" si="11"/>
        <v>32.93158182813355</v>
      </c>
      <c r="I228" s="31">
        <f t="shared" si="9"/>
        <v>0.19072466210374253</v>
      </c>
    </row>
    <row r="229" spans="1:9" ht="30">
      <c r="A229" s="5"/>
      <c r="B229" s="1"/>
      <c r="C229" s="1">
        <v>2700</v>
      </c>
      <c r="D229" s="2" t="s">
        <v>102</v>
      </c>
      <c r="E229" s="18">
        <f>E114+E183</f>
        <v>0</v>
      </c>
      <c r="F229" s="18">
        <f>F114+F183</f>
        <v>59605</v>
      </c>
      <c r="G229" s="18">
        <f>G114+G183</f>
        <v>29322</v>
      </c>
      <c r="H229" s="38">
        <f t="shared" si="11"/>
        <v>49.193859575538966</v>
      </c>
      <c r="I229" s="31">
        <f t="shared" si="9"/>
        <v>0.09294998075667218</v>
      </c>
    </row>
    <row r="230" spans="1:9" ht="45" customHeight="1">
      <c r="A230" s="5"/>
      <c r="B230" s="1"/>
      <c r="C230" s="1">
        <v>2708</v>
      </c>
      <c r="D230" s="2" t="s">
        <v>133</v>
      </c>
      <c r="E230" s="18">
        <f>E64</f>
        <v>0</v>
      </c>
      <c r="F230" s="18">
        <f>F64+F24+F76</f>
        <v>63318</v>
      </c>
      <c r="G230" s="18">
        <f>G64+G24</f>
        <v>34303</v>
      </c>
      <c r="H230" s="38">
        <f t="shared" si="11"/>
        <v>54.175747812628316</v>
      </c>
      <c r="I230" s="31">
        <f t="shared" si="9"/>
        <v>0.1087396217821474</v>
      </c>
    </row>
    <row r="231" spans="1:9" ht="45" customHeight="1">
      <c r="A231" s="5"/>
      <c r="B231" s="1"/>
      <c r="C231" s="1">
        <v>2709</v>
      </c>
      <c r="D231" s="2" t="s">
        <v>157</v>
      </c>
      <c r="E231" s="18">
        <v>0</v>
      </c>
      <c r="F231" s="18">
        <f>F77</f>
        <v>2952</v>
      </c>
      <c r="G231" s="18"/>
      <c r="H231" s="38"/>
      <c r="I231" s="31"/>
    </row>
    <row r="232" spans="1:9" ht="45" customHeight="1">
      <c r="A232" s="5"/>
      <c r="B232" s="1"/>
      <c r="C232" s="1">
        <v>2710</v>
      </c>
      <c r="D232" s="2" t="s">
        <v>156</v>
      </c>
      <c r="E232" s="18">
        <v>0</v>
      </c>
      <c r="F232" s="18">
        <v>1100</v>
      </c>
      <c r="G232" s="18">
        <v>0</v>
      </c>
      <c r="H232" s="38">
        <v>0</v>
      </c>
      <c r="I232" s="31">
        <f t="shared" si="9"/>
        <v>0</v>
      </c>
    </row>
    <row r="233" spans="1:9" ht="15">
      <c r="A233" s="5"/>
      <c r="B233" s="1"/>
      <c r="C233" s="1">
        <v>2920</v>
      </c>
      <c r="D233" s="2" t="s">
        <v>35</v>
      </c>
      <c r="E233" s="18">
        <f>E88+E90+E92</f>
        <v>20759799</v>
      </c>
      <c r="F233" s="18">
        <f>F88+F90+F92</f>
        <v>19500612</v>
      </c>
      <c r="G233" s="18">
        <f>G88+G90+G92</f>
        <v>11326524</v>
      </c>
      <c r="H233" s="38">
        <f t="shared" si="11"/>
        <v>58.08291555157346</v>
      </c>
      <c r="I233" s="31">
        <f t="shared" si="9"/>
        <v>35.904787798921824</v>
      </c>
    </row>
    <row r="234" spans="1:9" ht="46.5" customHeight="1">
      <c r="A234" s="5"/>
      <c r="B234" s="1"/>
      <c r="C234" s="1">
        <v>2900</v>
      </c>
      <c r="D234" s="2" t="s">
        <v>138</v>
      </c>
      <c r="E234" s="18">
        <f>E155+E137</f>
        <v>219006</v>
      </c>
      <c r="F234" s="18">
        <f>F155+F137</f>
        <v>219006</v>
      </c>
      <c r="G234" s="18">
        <f>G155+G137</f>
        <v>129675</v>
      </c>
      <c r="H234" s="38">
        <f t="shared" si="11"/>
        <v>59.21070655598477</v>
      </c>
      <c r="I234" s="31">
        <f t="shared" si="9"/>
        <v>0.41106639228638786</v>
      </c>
    </row>
    <row r="235" spans="1:9" ht="63" customHeight="1">
      <c r="A235" s="5"/>
      <c r="B235" s="1"/>
      <c r="C235" s="1">
        <v>6207</v>
      </c>
      <c r="D235" s="2" t="s">
        <v>145</v>
      </c>
      <c r="E235" s="18">
        <f>E176</f>
        <v>0</v>
      </c>
      <c r="F235" s="18">
        <f>F176</f>
        <v>0</v>
      </c>
      <c r="G235" s="18">
        <f>G176</f>
        <v>0</v>
      </c>
      <c r="H235" s="38">
        <v>0</v>
      </c>
      <c r="I235" s="31">
        <f t="shared" si="9"/>
        <v>0</v>
      </c>
    </row>
    <row r="236" spans="1:9" ht="61.5" customHeight="1">
      <c r="A236" s="5"/>
      <c r="B236" s="1"/>
      <c r="C236" s="1">
        <v>6208</v>
      </c>
      <c r="D236" s="2" t="s">
        <v>145</v>
      </c>
      <c r="E236" s="18"/>
      <c r="F236" s="18"/>
      <c r="G236" s="18"/>
      <c r="H236" s="38">
        <v>0</v>
      </c>
      <c r="I236" s="31">
        <f t="shared" si="9"/>
        <v>0</v>
      </c>
    </row>
    <row r="237" spans="1:9" ht="60" customHeight="1">
      <c r="A237" s="5"/>
      <c r="B237" s="1"/>
      <c r="C237" s="1">
        <v>6300</v>
      </c>
      <c r="D237" s="2" t="s">
        <v>123</v>
      </c>
      <c r="E237" s="18">
        <f>E10</f>
        <v>0</v>
      </c>
      <c r="F237" s="18">
        <f>F10</f>
        <v>61300</v>
      </c>
      <c r="G237" s="18">
        <f>G10</f>
        <v>0</v>
      </c>
      <c r="H237" s="38">
        <v>0</v>
      </c>
      <c r="I237" s="31">
        <f t="shared" si="9"/>
        <v>0</v>
      </c>
    </row>
    <row r="238" spans="1:9" ht="30.75" customHeight="1">
      <c r="A238" s="5"/>
      <c r="B238" s="1"/>
      <c r="C238" s="1">
        <v>6430</v>
      </c>
      <c r="D238" s="2" t="s">
        <v>127</v>
      </c>
      <c r="E238" s="25">
        <f>E19</f>
        <v>0</v>
      </c>
      <c r="F238" s="25">
        <f>F19</f>
        <v>3500000</v>
      </c>
      <c r="G238" s="25">
        <f>G19</f>
        <v>0</v>
      </c>
      <c r="H238" s="38">
        <f t="shared" si="11"/>
        <v>0</v>
      </c>
      <c r="I238" s="31">
        <f t="shared" si="9"/>
        <v>0</v>
      </c>
    </row>
    <row r="239" spans="1:9" ht="45" customHeight="1" thickBot="1">
      <c r="A239" s="5"/>
      <c r="B239" s="1"/>
      <c r="C239" s="1">
        <v>6610</v>
      </c>
      <c r="D239" s="2" t="s">
        <v>101</v>
      </c>
      <c r="E239" s="19">
        <v>0</v>
      </c>
      <c r="F239" s="19">
        <v>0</v>
      </c>
      <c r="G239" s="19">
        <v>0</v>
      </c>
      <c r="H239" s="39">
        <v>0</v>
      </c>
      <c r="I239" s="40">
        <f t="shared" si="9"/>
        <v>0</v>
      </c>
    </row>
    <row r="240" spans="1:9" ht="15.75" thickBot="1">
      <c r="A240" s="26"/>
      <c r="B240" s="27"/>
      <c r="C240" s="28"/>
      <c r="D240" s="29" t="s">
        <v>77</v>
      </c>
      <c r="E240" s="34">
        <f>SUM(E205:E239)</f>
        <v>60513527</v>
      </c>
      <c r="F240" s="34">
        <f>SUM(F205:F239)</f>
        <v>63825159</v>
      </c>
      <c r="G240" s="34">
        <f>SUM(G205:G239)</f>
        <v>31545999</v>
      </c>
      <c r="H240" s="36">
        <f t="shared" si="11"/>
        <v>49.42564890437641</v>
      </c>
      <c r="I240" s="36">
        <f t="shared" si="9"/>
        <v>100</v>
      </c>
    </row>
    <row r="241" spans="1:9" ht="15" thickBot="1">
      <c r="A241" s="43" t="s">
        <v>113</v>
      </c>
      <c r="B241" s="44"/>
      <c r="C241" s="44"/>
      <c r="D241" s="45"/>
      <c r="E241" s="35">
        <f>E205+E206+E207+E208+E209+E211+E212+E213+E216+E219+E222+E223+E224+E225+E226+E227+E228+E229+E230+E233+E218+E217+E234+E210+E221</f>
        <v>60025527</v>
      </c>
      <c r="F241" s="35">
        <f>F205+F206+F207+F208+F209+F211+F212+F213+F216+F219+F222+F223+F224+F225+F226+F227+F228+F229+F230+F233+F218+F217+F234+F210+F221+F220+F232+F231</f>
        <v>59775859</v>
      </c>
      <c r="G241" s="35">
        <f>G205+G206+G207+G208+G209+G211+G212+G213+G216+G219+G222+G223+G224+G225+G226+G227+G228+G229+G230+G233+G218+G217+G234+G210+G221</f>
        <v>31537249</v>
      </c>
      <c r="H241" s="36">
        <f t="shared" si="11"/>
        <v>52.759173230785365</v>
      </c>
      <c r="I241" s="36">
        <f t="shared" si="9"/>
        <v>99.97226272656637</v>
      </c>
    </row>
    <row r="242" spans="1:9" ht="15" thickBot="1">
      <c r="A242" s="46" t="s">
        <v>112</v>
      </c>
      <c r="B242" s="47"/>
      <c r="C242" s="47"/>
      <c r="D242" s="48"/>
      <c r="E242" s="21">
        <f>E215+E239+E238+E214</f>
        <v>488000</v>
      </c>
      <c r="F242" s="21">
        <f>F215+F239+F238+F214+F10</f>
        <v>4049300</v>
      </c>
      <c r="G242" s="21">
        <f>G215</f>
        <v>8750</v>
      </c>
      <c r="H242" s="36">
        <f t="shared" si="11"/>
        <v>0.2160867310399328</v>
      </c>
      <c r="I242" s="36">
        <f t="shared" si="9"/>
        <v>0.02773727343362941</v>
      </c>
    </row>
    <row r="243" spans="5:8" ht="12.75">
      <c r="E243" s="13"/>
      <c r="F243" s="13"/>
      <c r="G243" s="13"/>
      <c r="H243" s="13"/>
    </row>
    <row r="244" spans="5:8" ht="12.75">
      <c r="E244" s="13"/>
      <c r="F244" s="13"/>
      <c r="G244" s="13"/>
      <c r="H244" s="15"/>
    </row>
    <row r="245" spans="5:8" ht="12.75">
      <c r="E245" s="12"/>
      <c r="F245" s="13"/>
      <c r="G245" s="12"/>
      <c r="H245" s="12"/>
    </row>
    <row r="246" spans="6:8" ht="12.75">
      <c r="F246" s="37"/>
      <c r="H246" s="12"/>
    </row>
    <row r="247" ht="12.75">
      <c r="F247" s="13"/>
    </row>
  </sheetData>
  <sheetProtection/>
  <mergeCells count="4">
    <mergeCell ref="A1:I1"/>
    <mergeCell ref="A2:I2"/>
    <mergeCell ref="A241:D241"/>
    <mergeCell ref="A242:D24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2014-08-13T09:30:34Z</cp:lastPrinted>
  <dcterms:created xsi:type="dcterms:W3CDTF">2005-11-08T07:22:52Z</dcterms:created>
  <dcterms:modified xsi:type="dcterms:W3CDTF">2014-08-27T13:08:06Z</dcterms:modified>
  <cp:category/>
  <cp:version/>
  <cp:contentType/>
  <cp:contentStatus/>
</cp:coreProperties>
</file>