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Nr 1" sheetId="1" r:id="rId1"/>
    <sheet name="Wyliczenia 13 r" sheetId="2" r:id="rId2"/>
    <sheet name="Arkusz3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<sst xmlns="http://schemas.openxmlformats.org/spreadsheetml/2006/main" count="116" uniqueCount="66">
  <si>
    <t xml:space="preserve">Zbiorcza analiza za 2011 r. struktury zatrudnienia i wydatków w zakresie średnich  </t>
  </si>
  <si>
    <t>wynagrodzeń nauczycieli jednostek organizacyjnych Powiatu Jeleniogórskiego.</t>
  </si>
  <si>
    <t>L.p</t>
  </si>
  <si>
    <t>Wyszczególnienie</t>
  </si>
  <si>
    <t>Stopnie awansu zawodowego nauczycieli</t>
  </si>
  <si>
    <t>Stażysta</t>
  </si>
  <si>
    <t>Kontraktowy</t>
  </si>
  <si>
    <t>Mianowany</t>
  </si>
  <si>
    <t>Dyplomowany</t>
  </si>
  <si>
    <t>Średnie wynagrodzenie wynikające z art.30 ust.1 KN od 1 stycznia do 31 sierpnia 2011 r. (przy kwocie bazowej 2.446,82)</t>
  </si>
  <si>
    <t>Średnie wynagrodzenie wynikające z art.30 ust.1 KN od 1 stycznia do 31 sierpnia 2011 r. (przy kwocie bazowej 2.618,10)</t>
  </si>
  <si>
    <r>
      <t>Średnie z dwóch w/w okresów wynagrodzenie wynikające z art.30 ust.1 KN  w 2011 r</t>
    </r>
    <r>
      <rPr>
        <b/>
        <u val="single"/>
        <sz val="10"/>
        <color indexed="8"/>
        <rFont val="Czcionka tekstu podstawowego"/>
        <family val="0"/>
      </rPr>
      <t>.</t>
    </r>
  </si>
  <si>
    <r>
      <t>Średnie wynagrodzenie nauczycieli w Powiecie Jeleniogórskim w 2011 r.</t>
    </r>
    <r>
      <rPr>
        <b/>
        <u val="single"/>
        <sz val="10"/>
        <color indexed="8"/>
        <rFont val="Czcionka tekstu podstawowego"/>
        <family val="0"/>
      </rPr>
      <t>.</t>
    </r>
  </si>
  <si>
    <t>Rożnica (poz.4-3)*</t>
  </si>
  <si>
    <t>Średnioroczne zatrudnienie (w etatach) w 2011 r.</t>
  </si>
  <si>
    <t>Wydatki poniesione w roku 2011 na wynagrodzenia w składnikach wskazanych w art. 30 ust 1 KN</t>
  </si>
  <si>
    <t>Wydatki na 1 etat (poz 7/6)</t>
  </si>
  <si>
    <t>Kwota różnicy ze sprawozdania</t>
  </si>
  <si>
    <t>kontrola</t>
  </si>
  <si>
    <t>*</t>
  </si>
  <si>
    <t>Różnica wydatków faktycznie poniesionych na wynagrodzenia i minimalnych wydatków</t>
  </si>
  <si>
    <t xml:space="preserve">jakie powinny być poniesione na wynagrodzenia wynikających z zapisów art.  30 ust.1 </t>
  </si>
  <si>
    <t xml:space="preserve">ustawy Karta Nauczyciela - przypadające na jeden etat. </t>
  </si>
  <si>
    <t xml:space="preserve">Liczba dodatnia informuje, że w Powiecie Jeleniogórskim nauczyciele na poszczególnych </t>
  </si>
  <si>
    <t xml:space="preserve">stopniach awansu zawodowego osiągają średnie wynagrodzenia wymagane  art. 30 </t>
  </si>
  <si>
    <t>ust. 1 KN.</t>
  </si>
  <si>
    <t>Załącznik nr 1</t>
  </si>
  <si>
    <t>Zarządu Powiatu  Jeleniogórskiego</t>
  </si>
  <si>
    <t>a</t>
  </si>
  <si>
    <t>b</t>
  </si>
  <si>
    <r>
      <t>Kwota różnicy  (poz. 2 - 5)</t>
    </r>
    <r>
      <rPr>
        <b/>
        <sz val="11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*</t>
    </r>
  </si>
  <si>
    <t>Kwota różnicy na średnioroczny etat nauczyciela w Powiecie  ( poz. 3 – 4)</t>
  </si>
  <si>
    <t>Poniesione w Powiecie w roku 2012 wydatki na wynagrodzenia nauczycieli</t>
  </si>
  <si>
    <t>Uzyskane  średnie wynagrodzenie na nauczyciela  w Powiecie w 2012 r.</t>
  </si>
  <si>
    <t xml:space="preserve">Średnie wynagrodzenie wynikające z art. 30 ust. 3 KN  od 1 stycznia do 31 sierpnia 2012 r. </t>
  </si>
  <si>
    <t xml:space="preserve">Średnie wynagrodzenie wynikające z art. 30 ust. 3 KN od 1 września do 31 grudnia 2012 r. </t>
  </si>
  <si>
    <t xml:space="preserve">Gwarantowana przepisem art. 30 ust. 3 KN wysokość wydatków na wynagrodzenie średniorocznych etatów nauczycieli w Powiecie w 2012 r.  </t>
  </si>
  <si>
    <t>* Dodatnia kwota różnicy między poniesionymi w 2012 r. wydatkami  na wynagrodzenia nauczycieli (poz. 2) a gwarantowaną przepisem art. 30 ust. 3 ustawy Karta Nauczyciela wysokością wydatków na wynagrodzenia średniorocznych etatów nauczycieli (poz. 5), nie stanowi podstawy do ustalenia w Powiecie Jeleniogórskim jednorazowego dodatku uzupełniającego dla nauczycieli na poszczególnych stopniach awansu zawodowego, o których mowa w art. 30 a ust. 3 ustawy Karta Nauczyciela.</t>
  </si>
  <si>
    <t>Średnie wynagrodzenie wynikające z art.30 ust.1 KN od 1 stycznia do 31 sierpnia 2012 r. (przy kwocie bazowej 2.717,59)</t>
  </si>
  <si>
    <t>Średnie wynagrodz wylicz.</t>
  </si>
  <si>
    <t>Różnica wynika z zaokrągleń</t>
  </si>
  <si>
    <t>**</t>
  </si>
  <si>
    <t xml:space="preserve">do uchwały Nr </t>
  </si>
  <si>
    <t xml:space="preserve">z dnia </t>
  </si>
  <si>
    <t>Analiza poniesionych w 2013 roku wydatków na wynagrodzenia nauczycieli w odniesieniu do wysokości średnich wynagrodzeń, o których mowa w art. 30 ust 3 ustawy Karty Nauczyciela oraz średniorocznej struktury zatrudnienia nauczycieli na poszczególnych stopniach awansu zawodowego w Powiecie Jeleniogórskim</t>
  </si>
  <si>
    <t>Średnioroczna liczba etatów w Powiecie w 2013 r., w tym:</t>
  </si>
  <si>
    <t>Średnioroczna liczba etatów w Powiecie od 1 stycznia  do sierpnia 2013 r.</t>
  </si>
  <si>
    <t>Średnioroczna liczba etatów w Powiecie od 1 września do 31 grudnia 2013 r.</t>
  </si>
  <si>
    <t>Uzyskane  średnie wynagrodzenie na nauczyciela  w Powiecie w 2013 r.</t>
  </si>
  <si>
    <t>Średnioroczne wynagrodzenie wynikające z art. 30 ust. 3 KN w  2013 r. , w tym:</t>
  </si>
  <si>
    <t xml:space="preserve">Zbiorcza analiza za 2013 r. struktury zatrudnienia i wydatków w zakresie średnich  </t>
  </si>
  <si>
    <r>
      <t>Średnie wynagrodzenie wynikające z art.30 ust.1 KN od 1 stycznia do 31 września 2013 r. (przy kwocie bazowej 2.717,59) wynikające z art.30 ust.1 KN  w 2013 r</t>
    </r>
    <r>
      <rPr>
        <b/>
        <u val="single"/>
        <sz val="10"/>
        <color indexed="8"/>
        <rFont val="Czcionka tekstu podstawowego"/>
        <family val="0"/>
      </rPr>
      <t>.</t>
    </r>
  </si>
  <si>
    <r>
      <t>Średnie wynagrodzenie nauczycieli w Powiecie Jeleniogórskim w 2013 r.</t>
    </r>
    <r>
      <rPr>
        <b/>
        <u val="single"/>
        <sz val="10"/>
        <color indexed="8"/>
        <rFont val="Czcionka tekstu podstawowego"/>
        <family val="0"/>
      </rPr>
      <t>.</t>
    </r>
  </si>
  <si>
    <t>Średnioroczne zatrudnienie (w etatach) w 2013 r.**</t>
  </si>
  <si>
    <t>Wydatki poniesione w roku 2013 na wynagrodzenia w składnikach wskazanych w art. 30 ust 1 KN</t>
  </si>
  <si>
    <t>Rożnica (poz.2-1)*</t>
  </si>
  <si>
    <t>Wydatki na 1 etat (poz. 5/ 4)</t>
  </si>
  <si>
    <t>kontrola**(poz4x3)x12</t>
  </si>
  <si>
    <t>kontrola**poz.7/3/12</t>
  </si>
  <si>
    <t>R-m</t>
  </si>
  <si>
    <t>Poniesione w Powiecie w roku 2013 wydatki na wynagrodzenia nauczycieli</t>
  </si>
  <si>
    <t>* Dodatnia kwota różnicy między poniesionymi w 2013 r. wydatkami  na wynagrodzenia nauczycieli (poz. 2) a gwarantowaną przepisem art. 30 ust. 3 ustawy Karta Nauczyciela wysokością wydatków na wynagrodzenia średniorocznych etatów nauczycieli (poz. 5), nie stanowi podstawy do ustalenia w Powiecie Jeleniogórskim jednorazowego dodatku uzupełniającego dla nauczycieli na poszczególnych stopniach awansu zawodowego, o których mowa w art. 30 a ust. 3 ustawy Karta Nauczyciela.</t>
  </si>
  <si>
    <t xml:space="preserve">Gwarantowana przepisem art. 30 ust. 3 ustawy KN wysokość wydatków na wynagrodzenie średniorocznych etatów nauczycieli w Powiecie w 2013 r.  </t>
  </si>
  <si>
    <t xml:space="preserve">Średnioroczne wynagrodzenie wynikające z art. 30 ust. 3 ustawy KN w  2013 r. </t>
  </si>
  <si>
    <t>do uchwały Nr 144/532/14</t>
  </si>
  <si>
    <t>z dnia 20 stycznia 2014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</si>
</sst>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sz val="22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zcionka tekstu podstawowego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19" fillId="0" borderId="15" xfId="0" applyFont="1" applyBorder="1" applyAlignment="1">
      <alignment wrapText="1"/>
    </xf>
    <xf numFmtId="4" fontId="0" fillId="0" borderId="15" xfId="0" applyNumberFormat="1" applyBorder="1" applyAlignment="1">
      <alignment/>
    </xf>
    <xf numFmtId="0" fontId="20" fillId="0" borderId="15" xfId="0" applyFont="1" applyBorder="1" applyAlignment="1">
      <alignment wrapText="1"/>
    </xf>
    <xf numFmtId="4" fontId="13" fillId="0" borderId="15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34" fillId="0" borderId="0" xfId="0" applyFont="1" applyAlignment="1">
      <alignment horizontal="right"/>
    </xf>
    <xf numFmtId="0" fontId="23" fillId="0" borderId="0" xfId="0" applyFont="1" applyAlignment="1">
      <alignment horizontal="justify"/>
    </xf>
    <xf numFmtId="2" fontId="35" fillId="0" borderId="16" xfId="0" applyNumberFormat="1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4" fontId="35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36" fillId="0" borderId="15" xfId="0" applyNumberFormat="1" applyFont="1" applyBorder="1" applyAlignment="1">
      <alignment/>
    </xf>
    <xf numFmtId="0" fontId="0" fillId="0" borderId="15" xfId="0" applyBorder="1" applyAlignment="1">
      <alignment wrapText="1"/>
    </xf>
    <xf numFmtId="4" fontId="37" fillId="0" borderId="15" xfId="0" applyNumberFormat="1" applyFont="1" applyBorder="1" applyAlignment="1">
      <alignment/>
    </xf>
    <xf numFmtId="0" fontId="41" fillId="0" borderId="15" xfId="0" applyFont="1" applyBorder="1" applyAlignment="1">
      <alignment wrapText="1"/>
    </xf>
    <xf numFmtId="0" fontId="42" fillId="0" borderId="15" xfId="0" applyFont="1" applyBorder="1" applyAlignment="1">
      <alignment horizontal="center"/>
    </xf>
    <xf numFmtId="4" fontId="43" fillId="0" borderId="15" xfId="0" applyNumberFormat="1" applyFont="1" applyBorder="1" applyAlignment="1">
      <alignment/>
    </xf>
    <xf numFmtId="4" fontId="35" fillId="0" borderId="15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4" fontId="44" fillId="0" borderId="15" xfId="0" applyNumberFormat="1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wrapText="1"/>
    </xf>
    <xf numFmtId="4" fontId="44" fillId="0" borderId="21" xfId="0" applyNumberFormat="1" applyFont="1" applyBorder="1" applyAlignment="1">
      <alignment/>
    </xf>
    <xf numFmtId="4" fontId="44" fillId="0" borderId="18" xfId="0" applyNumberFormat="1" applyFont="1" applyBorder="1" applyAlignment="1">
      <alignment/>
    </xf>
    <xf numFmtId="0" fontId="0" fillId="0" borderId="19" xfId="0" applyFill="1" applyBorder="1" applyAlignment="1">
      <alignment wrapText="1"/>
    </xf>
    <xf numFmtId="4" fontId="44" fillId="0" borderId="19" xfId="0" applyNumberFormat="1" applyFont="1" applyBorder="1" applyAlignment="1">
      <alignment/>
    </xf>
    <xf numFmtId="164" fontId="44" fillId="0" borderId="19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37" fillId="0" borderId="22" xfId="0" applyNumberFormat="1" applyFont="1" applyBorder="1" applyAlignment="1">
      <alignment/>
    </xf>
    <xf numFmtId="4" fontId="44" fillId="0" borderId="22" xfId="0" applyNumberFormat="1" applyFont="1" applyBorder="1" applyAlignment="1">
      <alignment/>
    </xf>
    <xf numFmtId="4" fontId="44" fillId="0" borderId="23" xfId="0" applyNumberFormat="1" applyFont="1" applyBorder="1" applyAlignment="1">
      <alignment/>
    </xf>
    <xf numFmtId="4" fontId="44" fillId="0" borderId="24" xfId="0" applyNumberFormat="1" applyFont="1" applyBorder="1" applyAlignment="1">
      <alignment/>
    </xf>
    <xf numFmtId="164" fontId="44" fillId="0" borderId="24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27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41" fillId="0" borderId="15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left" wrapText="1"/>
    </xf>
    <xf numFmtId="2" fontId="36" fillId="0" borderId="16" xfId="0" applyNumberFormat="1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2" fontId="35" fillId="0" borderId="16" xfId="0" applyNumberFormat="1" applyFont="1" applyBorder="1" applyAlignment="1">
      <alignment horizontal="right"/>
    </xf>
    <xf numFmtId="2" fontId="35" fillId="0" borderId="15" xfId="0" applyNumberFormat="1" applyFont="1" applyBorder="1" applyAlignment="1">
      <alignment/>
    </xf>
    <xf numFmtId="0" fontId="29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justify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5" sqref="B5:F5"/>
    </sheetView>
  </sheetViews>
  <sheetFormatPr defaultColWidth="8.796875" defaultRowHeight="14.25"/>
  <cols>
    <col min="1" max="1" width="3" style="0" customWidth="1"/>
    <col min="2" max="2" width="65.69921875" style="0" customWidth="1"/>
    <col min="3" max="3" width="10" style="0" customWidth="1"/>
    <col min="4" max="4" width="11.59765625" style="0" customWidth="1"/>
    <col min="5" max="5" width="11.3984375" style="0" customWidth="1"/>
    <col min="6" max="6" width="11.8984375" style="0" customWidth="1"/>
    <col min="7" max="7" width="11.09765625" style="0" customWidth="1"/>
    <col min="8" max="8" width="13.69921875" style="0" customWidth="1"/>
    <col min="9" max="9" width="11.59765625" style="0" customWidth="1"/>
    <col min="10" max="10" width="16" style="0" customWidth="1"/>
  </cols>
  <sheetData>
    <row r="1" spans="1:6" ht="17.25" customHeight="1">
      <c r="A1" s="22"/>
      <c r="B1" s="22"/>
      <c r="C1" s="22"/>
      <c r="D1" s="22"/>
      <c r="E1" s="23" t="s">
        <v>26</v>
      </c>
      <c r="F1" s="22"/>
    </row>
    <row r="2" spans="1:6" ht="15">
      <c r="A2" s="22"/>
      <c r="B2" s="22"/>
      <c r="C2" s="22"/>
      <c r="D2" s="22"/>
      <c r="E2" s="24" t="s">
        <v>64</v>
      </c>
      <c r="F2" s="25"/>
    </row>
    <row r="3" spans="1:6" ht="15">
      <c r="A3" s="22"/>
      <c r="B3" s="22"/>
      <c r="C3" s="22"/>
      <c r="D3" s="22"/>
      <c r="E3" s="26" t="s">
        <v>27</v>
      </c>
      <c r="F3" s="25"/>
    </row>
    <row r="4" spans="1:6" ht="11.25" customHeight="1">
      <c r="A4" s="22"/>
      <c r="B4" s="22"/>
      <c r="C4" s="22"/>
      <c r="D4" s="22"/>
      <c r="E4" s="26" t="s">
        <v>65</v>
      </c>
      <c r="F4" s="25"/>
    </row>
    <row r="5" spans="1:6" ht="58.5" customHeight="1">
      <c r="A5" s="27"/>
      <c r="B5" s="84" t="s">
        <v>44</v>
      </c>
      <c r="C5" s="84"/>
      <c r="D5" s="84"/>
      <c r="E5" s="84"/>
      <c r="F5" s="84"/>
    </row>
    <row r="6" spans="1:6" ht="9.75" customHeight="1">
      <c r="A6" s="22"/>
      <c r="B6" s="22"/>
      <c r="C6" s="22"/>
      <c r="D6" s="22"/>
      <c r="E6" s="22"/>
      <c r="F6" s="22"/>
    </row>
    <row r="7" spans="1:6" ht="15">
      <c r="A7" s="85" t="s">
        <v>2</v>
      </c>
      <c r="B7" s="85" t="s">
        <v>3</v>
      </c>
      <c r="C7" s="86" t="s">
        <v>4</v>
      </c>
      <c r="D7" s="86"/>
      <c r="E7" s="86"/>
      <c r="F7" s="86"/>
    </row>
    <row r="8" spans="1:6" ht="15">
      <c r="A8" s="85"/>
      <c r="B8" s="85"/>
      <c r="C8" s="28" t="s">
        <v>5</v>
      </c>
      <c r="D8" s="28" t="s">
        <v>6</v>
      </c>
      <c r="E8" s="28" t="s">
        <v>7</v>
      </c>
      <c r="F8" s="28" t="s">
        <v>8</v>
      </c>
    </row>
    <row r="9" spans="1:6" s="31" customFormat="1" ht="12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</row>
    <row r="10" spans="1:6" s="31" customFormat="1" ht="12" hidden="1">
      <c r="A10" s="29"/>
      <c r="B10" s="48" t="s">
        <v>39</v>
      </c>
      <c r="C10" s="30">
        <f>(C12*8+C13*4)/12</f>
        <v>3.723333333333333</v>
      </c>
      <c r="D10" s="30">
        <f>(D12*8+D13*4)/12</f>
        <v>38.556666666666665</v>
      </c>
      <c r="E10" s="51">
        <f>(E12*8+E13*4)/12</f>
        <v>72.37</v>
      </c>
      <c r="F10" s="30">
        <f>(F12*8+F13*4)/12</f>
        <v>58.56666666666666</v>
      </c>
    </row>
    <row r="11" spans="1:6" s="31" customFormat="1" ht="16.5" customHeight="1">
      <c r="A11" s="78">
        <v>1</v>
      </c>
      <c r="B11" s="79" t="s">
        <v>45</v>
      </c>
      <c r="C11" s="80">
        <v>3.72</v>
      </c>
      <c r="D11" s="80">
        <v>38.56</v>
      </c>
      <c r="E11" s="80">
        <v>72.37</v>
      </c>
      <c r="F11" s="80">
        <v>58.56</v>
      </c>
    </row>
    <row r="12" spans="1:6" ht="18.75" customHeight="1">
      <c r="A12" s="34" t="s">
        <v>28</v>
      </c>
      <c r="B12" s="33" t="s">
        <v>46</v>
      </c>
      <c r="C12" s="81">
        <v>3.87</v>
      </c>
      <c r="D12" s="82">
        <v>41.1</v>
      </c>
      <c r="E12" s="81">
        <v>69.86</v>
      </c>
      <c r="F12" s="81">
        <v>58.93</v>
      </c>
    </row>
    <row r="13" spans="1:6" ht="18.75" customHeight="1">
      <c r="A13" s="34" t="s">
        <v>29</v>
      </c>
      <c r="B13" s="33" t="s">
        <v>47</v>
      </c>
      <c r="C13" s="50">
        <v>3.43</v>
      </c>
      <c r="D13" s="83">
        <v>33.47</v>
      </c>
      <c r="E13" s="50">
        <v>77.39</v>
      </c>
      <c r="F13" s="50">
        <v>57.84</v>
      </c>
    </row>
    <row r="14" spans="1:7" ht="19.5" customHeight="1">
      <c r="A14" s="35">
        <v>2</v>
      </c>
      <c r="B14" s="36" t="s">
        <v>60</v>
      </c>
      <c r="C14" s="44">
        <v>136455.41</v>
      </c>
      <c r="D14" s="44">
        <v>1660253.95</v>
      </c>
      <c r="E14" s="44">
        <v>3733077.92</v>
      </c>
      <c r="F14" s="44">
        <v>3593207.56</v>
      </c>
      <c r="G14" s="43"/>
    </row>
    <row r="15" spans="1:7" ht="19.5" customHeight="1" hidden="1">
      <c r="A15" s="35"/>
      <c r="B15" s="47" t="s">
        <v>33</v>
      </c>
      <c r="C15" s="49">
        <f>(C14/C10)/12</f>
        <v>3054.0602059086846</v>
      </c>
      <c r="D15" s="49">
        <f>(D14/D10)/12</f>
        <v>3588.341726463214</v>
      </c>
      <c r="E15" s="49">
        <f>(E14/E10)/12</f>
        <v>4298.601998986688</v>
      </c>
      <c r="F15" s="49">
        <f>(F14/F10)/12</f>
        <v>5112.702845759818</v>
      </c>
      <c r="G15" s="43"/>
    </row>
    <row r="16" spans="1:6" ht="19.5" customHeight="1">
      <c r="A16" s="35">
        <v>3</v>
      </c>
      <c r="B16" s="37" t="s">
        <v>48</v>
      </c>
      <c r="C16" s="42">
        <v>3056.8</v>
      </c>
      <c r="D16" s="42">
        <v>3588.03</v>
      </c>
      <c r="E16" s="42">
        <v>4298.6</v>
      </c>
      <c r="F16" s="42">
        <v>5113.28</v>
      </c>
    </row>
    <row r="17" spans="1:6" ht="20.25" customHeight="1">
      <c r="A17" s="35">
        <v>4</v>
      </c>
      <c r="B17" s="37" t="s">
        <v>63</v>
      </c>
      <c r="C17" s="77">
        <v>2717.59</v>
      </c>
      <c r="D17" s="77">
        <v>3016.52</v>
      </c>
      <c r="E17" s="77">
        <v>3913.33</v>
      </c>
      <c r="F17" s="77">
        <v>5000.37</v>
      </c>
    </row>
    <row r="18" spans="1:6" ht="30.75" customHeight="1" hidden="1">
      <c r="A18" s="34" t="s">
        <v>28</v>
      </c>
      <c r="B18" s="37" t="s">
        <v>34</v>
      </c>
      <c r="C18" s="77">
        <v>2717.59</v>
      </c>
      <c r="D18" s="77">
        <v>3016.52</v>
      </c>
      <c r="E18" s="77">
        <v>3913.33</v>
      </c>
      <c r="F18" s="77">
        <v>5000.37</v>
      </c>
    </row>
    <row r="19" spans="1:6" ht="29.25" customHeight="1" hidden="1">
      <c r="A19" s="34" t="s">
        <v>29</v>
      </c>
      <c r="B19" s="37" t="s">
        <v>35</v>
      </c>
      <c r="C19" s="77">
        <v>2717.59</v>
      </c>
      <c r="D19" s="77">
        <v>3016.52</v>
      </c>
      <c r="E19" s="77">
        <v>3913.33</v>
      </c>
      <c r="F19" s="77">
        <v>5000.37</v>
      </c>
    </row>
    <row r="20" spans="1:6" ht="31.5" customHeight="1">
      <c r="A20" s="35">
        <v>5</v>
      </c>
      <c r="B20" s="36" t="s">
        <v>62</v>
      </c>
      <c r="C20" s="49">
        <v>121421.92</v>
      </c>
      <c r="D20" s="49">
        <v>1395683.47</v>
      </c>
      <c r="E20" s="49">
        <v>3398492.31</v>
      </c>
      <c r="F20" s="49">
        <v>3514260.04</v>
      </c>
    </row>
    <row r="21" spans="1:6" ht="21" customHeight="1">
      <c r="A21" s="35">
        <v>6</v>
      </c>
      <c r="B21" s="37" t="s">
        <v>30</v>
      </c>
      <c r="C21" s="77">
        <f>C14-C20</f>
        <v>15033.490000000005</v>
      </c>
      <c r="D21" s="77">
        <f>D14-D20</f>
        <v>264570.48</v>
      </c>
      <c r="E21" s="77">
        <f>E14-E20</f>
        <v>334585.60999999987</v>
      </c>
      <c r="F21" s="77">
        <f>F14-F20</f>
        <v>78947.52000000002</v>
      </c>
    </row>
    <row r="22" spans="1:6" ht="21" customHeight="1">
      <c r="A22" s="35">
        <v>7</v>
      </c>
      <c r="B22" s="37" t="s">
        <v>31</v>
      </c>
      <c r="C22" s="77">
        <f>C16-C17</f>
        <v>339.21000000000004</v>
      </c>
      <c r="D22" s="77">
        <f>D16-D17</f>
        <v>571.5100000000002</v>
      </c>
      <c r="E22" s="77">
        <f>E16-E17</f>
        <v>385.27000000000044</v>
      </c>
      <c r="F22" s="77">
        <f>F16-F17</f>
        <v>112.90999999999985</v>
      </c>
    </row>
    <row r="23" spans="1:6" ht="60.75" customHeight="1">
      <c r="A23" s="38"/>
      <c r="B23" s="87" t="s">
        <v>61</v>
      </c>
      <c r="C23" s="87"/>
      <c r="D23" s="87"/>
      <c r="E23" s="87"/>
      <c r="F23" s="87"/>
    </row>
    <row r="24" spans="2:6" ht="15">
      <c r="B24" s="22"/>
      <c r="C24" s="22"/>
      <c r="D24" s="22"/>
      <c r="E24" s="22"/>
      <c r="F24" s="22"/>
    </row>
    <row r="25" spans="2:9" ht="15">
      <c r="B25" s="22"/>
      <c r="C25" s="22"/>
      <c r="D25" s="22"/>
      <c r="E25" s="22"/>
      <c r="F25" s="22"/>
      <c r="I25" s="21"/>
    </row>
    <row r="26" spans="2:6" ht="15">
      <c r="B26" s="22"/>
      <c r="C26" s="22"/>
      <c r="D26" s="22"/>
      <c r="E26" s="22"/>
      <c r="F26" s="22"/>
    </row>
    <row r="27" spans="2:6" ht="15">
      <c r="B27" s="22"/>
      <c r="C27" s="22"/>
      <c r="D27" s="22"/>
      <c r="E27" s="22"/>
      <c r="F27" s="22"/>
    </row>
    <row r="28" spans="2:6" ht="15">
      <c r="B28" s="39"/>
      <c r="C28" s="22"/>
      <c r="D28" s="39"/>
      <c r="E28" s="22"/>
      <c r="F28" s="22"/>
    </row>
    <row r="29" spans="2:6" ht="15">
      <c r="B29" s="39"/>
      <c r="C29" s="22"/>
      <c r="D29" s="22"/>
      <c r="E29" s="22"/>
      <c r="F29" s="22"/>
    </row>
  </sheetData>
  <sheetProtection/>
  <mergeCells count="5">
    <mergeCell ref="B5:F5"/>
    <mergeCell ref="A7:A8"/>
    <mergeCell ref="B7:B8"/>
    <mergeCell ref="C7:F7"/>
    <mergeCell ref="B23:F2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0">
      <selection activeCell="C15" sqref="C15"/>
    </sheetView>
  </sheetViews>
  <sheetFormatPr defaultColWidth="8.796875" defaultRowHeight="14.25"/>
  <cols>
    <col min="1" max="1" width="2.5" style="0" customWidth="1"/>
    <col min="2" max="2" width="21.8984375" style="0" customWidth="1"/>
    <col min="3" max="3" width="10.5" style="0" customWidth="1"/>
    <col min="4" max="4" width="11.19921875" style="0" customWidth="1"/>
    <col min="5" max="5" width="11.5" style="0" customWidth="1"/>
    <col min="6" max="6" width="12.19921875" style="0" customWidth="1"/>
    <col min="7" max="7" width="9" style="0" customWidth="1"/>
  </cols>
  <sheetData>
    <row r="2" ht="15.75">
      <c r="A2" s="1" t="s">
        <v>50</v>
      </c>
    </row>
    <row r="3" ht="15.75">
      <c r="A3" s="1" t="s">
        <v>1</v>
      </c>
    </row>
    <row r="5" spans="1:7" ht="14.25">
      <c r="A5" s="2" t="s">
        <v>2</v>
      </c>
      <c r="B5" s="2" t="s">
        <v>3</v>
      </c>
      <c r="C5" s="3" t="s">
        <v>4</v>
      </c>
      <c r="D5" s="3"/>
      <c r="E5" s="3"/>
      <c r="F5" s="71"/>
      <c r="G5" s="74" t="s">
        <v>59</v>
      </c>
    </row>
    <row r="6" spans="1:7" ht="14.25">
      <c r="A6" s="5"/>
      <c r="B6" s="5"/>
      <c r="C6" s="6" t="s">
        <v>5</v>
      </c>
      <c r="D6" s="6" t="s">
        <v>6</v>
      </c>
      <c r="E6" s="6" t="s">
        <v>7</v>
      </c>
      <c r="F6" s="72" t="s">
        <v>8</v>
      </c>
      <c r="G6" s="75"/>
    </row>
    <row r="7" spans="1:7" ht="14.25">
      <c r="A7" s="7">
        <v>1</v>
      </c>
      <c r="B7" s="7">
        <v>2</v>
      </c>
      <c r="C7" s="8">
        <v>3</v>
      </c>
      <c r="D7" s="8">
        <v>4</v>
      </c>
      <c r="E7" s="8">
        <v>5</v>
      </c>
      <c r="F7" s="73">
        <v>6</v>
      </c>
      <c r="G7" s="76"/>
    </row>
    <row r="8" spans="1:6" ht="14.25" hidden="1">
      <c r="A8" s="9"/>
      <c r="B8" s="10"/>
      <c r="C8" s="11"/>
      <c r="D8" s="11"/>
      <c r="E8" s="11"/>
      <c r="F8" s="11"/>
    </row>
    <row r="9" spans="1:6" ht="63.75" hidden="1">
      <c r="A9" s="9">
        <v>1</v>
      </c>
      <c r="B9" s="10" t="s">
        <v>38</v>
      </c>
      <c r="C9" s="11">
        <v>2717.59</v>
      </c>
      <c r="D9" s="11">
        <v>3016.52</v>
      </c>
      <c r="E9" s="11">
        <v>3913.33</v>
      </c>
      <c r="F9" s="11">
        <v>5000.37</v>
      </c>
    </row>
    <row r="10" spans="1:7" ht="93.75" customHeight="1">
      <c r="A10" s="9">
        <v>1</v>
      </c>
      <c r="B10" s="12" t="s">
        <v>51</v>
      </c>
      <c r="C10" s="11">
        <v>2717.59</v>
      </c>
      <c r="D10" s="11">
        <v>3016.52</v>
      </c>
      <c r="E10" s="11">
        <v>3913.33</v>
      </c>
      <c r="F10" s="63">
        <v>5000.37</v>
      </c>
      <c r="G10" s="70">
        <f>SUM(C10:F10)</f>
        <v>14647.810000000001</v>
      </c>
    </row>
    <row r="11" spans="1:7" ht="46.5" customHeight="1">
      <c r="A11" s="9">
        <v>2</v>
      </c>
      <c r="B11" s="12" t="s">
        <v>52</v>
      </c>
      <c r="C11" s="46">
        <f>C15</f>
        <v>3056.796818996416</v>
      </c>
      <c r="D11" s="46">
        <f>D15</f>
        <v>3588.031530947441</v>
      </c>
      <c r="E11" s="46">
        <f>E15</f>
        <v>4298.601998986688</v>
      </c>
      <c r="F11" s="64">
        <f>F15</f>
        <v>5113.28489298725</v>
      </c>
      <c r="G11" s="70">
        <f aca="true" t="shared" si="0" ref="G11:G17">SUM(C11:F11)</f>
        <v>16056.715241917795</v>
      </c>
    </row>
    <row r="12" spans="1:7" ht="15" customHeight="1">
      <c r="A12" s="9">
        <v>3</v>
      </c>
      <c r="B12" s="9" t="s">
        <v>55</v>
      </c>
      <c r="C12" s="46">
        <f>C11-C10</f>
        <v>339.2068189964157</v>
      </c>
      <c r="D12" s="46">
        <f>D11-D10</f>
        <v>571.5115309474409</v>
      </c>
      <c r="E12" s="46">
        <f>E11-E10</f>
        <v>385.27199898668823</v>
      </c>
      <c r="F12" s="64">
        <f>F11-F10</f>
        <v>112.91489298724991</v>
      </c>
      <c r="G12" s="70">
        <f t="shared" si="0"/>
        <v>1408.9052419177947</v>
      </c>
    </row>
    <row r="13" spans="1:7" ht="48.75" customHeight="1">
      <c r="A13" s="9">
        <v>4</v>
      </c>
      <c r="B13" s="45" t="s">
        <v>53</v>
      </c>
      <c r="C13" s="46">
        <v>3.72</v>
      </c>
      <c r="D13" s="46">
        <v>38.56</v>
      </c>
      <c r="E13" s="46">
        <v>72.37</v>
      </c>
      <c r="F13" s="64">
        <v>58.56</v>
      </c>
      <c r="G13" s="70"/>
    </row>
    <row r="14" spans="1:7" ht="71.25">
      <c r="A14" s="15">
        <v>5</v>
      </c>
      <c r="B14" s="45" t="s">
        <v>54</v>
      </c>
      <c r="C14" s="46">
        <v>136455.41</v>
      </c>
      <c r="D14" s="46">
        <v>1660253.95</v>
      </c>
      <c r="E14" s="46">
        <v>3733077.92</v>
      </c>
      <c r="F14" s="64">
        <v>3593207.56</v>
      </c>
      <c r="G14" s="70">
        <f t="shared" si="0"/>
        <v>9122994.84</v>
      </c>
    </row>
    <row r="15" spans="1:7" ht="26.25" customHeight="1">
      <c r="A15" s="54">
        <v>6</v>
      </c>
      <c r="B15" s="53" t="s">
        <v>56</v>
      </c>
      <c r="C15" s="52">
        <f>C14/C13/12</f>
        <v>3056.796818996416</v>
      </c>
      <c r="D15" s="52">
        <f>D14/D13/12</f>
        <v>3588.031530947441</v>
      </c>
      <c r="E15" s="52">
        <f>E14/E13/12</f>
        <v>4298.601998986688</v>
      </c>
      <c r="F15" s="65">
        <f>F14/F13/12</f>
        <v>5113.28489298725</v>
      </c>
      <c r="G15" s="70"/>
    </row>
    <row r="16" spans="1:7" ht="28.5">
      <c r="A16" s="55">
        <v>7</v>
      </c>
      <c r="B16" s="57" t="s">
        <v>17</v>
      </c>
      <c r="C16" s="58">
        <v>15033.49</v>
      </c>
      <c r="D16" s="59">
        <v>264570</v>
      </c>
      <c r="E16" s="59">
        <v>334585.61</v>
      </c>
      <c r="F16" s="66">
        <v>78947.52</v>
      </c>
      <c r="G16" s="70">
        <f t="shared" si="0"/>
        <v>693136.62</v>
      </c>
    </row>
    <row r="17" spans="1:7" ht="14.25">
      <c r="A17" s="56"/>
      <c r="B17" s="60" t="s">
        <v>57</v>
      </c>
      <c r="C17" s="61">
        <f>C13*C12*12</f>
        <v>15142.192399999996</v>
      </c>
      <c r="D17" s="61">
        <f>D12*12*D13</f>
        <v>264449.81559999986</v>
      </c>
      <c r="E17" s="61">
        <f>E12*12*E13</f>
        <v>334585.6147999996</v>
      </c>
      <c r="F17" s="67">
        <f>F12*F13*12</f>
        <v>79347.55360000026</v>
      </c>
      <c r="G17" s="70">
        <f t="shared" si="0"/>
        <v>693525.1763999996</v>
      </c>
    </row>
    <row r="18" spans="1:7" ht="14.25">
      <c r="A18" s="56"/>
      <c r="B18" s="60" t="s">
        <v>58</v>
      </c>
      <c r="C18" s="62">
        <f>C16/C12/12</f>
        <v>3.693294955095143</v>
      </c>
      <c r="D18" s="62">
        <f>D16/D12/12</f>
        <v>38.57752434749668</v>
      </c>
      <c r="E18" s="62">
        <f>E16/E12/12</f>
        <v>72.36999896177257</v>
      </c>
      <c r="F18" s="68">
        <f>F16/F12/12</f>
        <v>58.26476761345273</v>
      </c>
      <c r="G18" s="69"/>
    </row>
    <row r="19" spans="1:2" ht="21.75" customHeight="1">
      <c r="A19" s="20" t="s">
        <v>19</v>
      </c>
      <c r="B19" t="s">
        <v>20</v>
      </c>
    </row>
    <row r="20" ht="14.25">
      <c r="B20" t="s">
        <v>21</v>
      </c>
    </row>
    <row r="21" ht="14.25">
      <c r="B21" t="s">
        <v>22</v>
      </c>
    </row>
    <row r="22" spans="2:9" ht="14.25">
      <c r="B22" t="s">
        <v>23</v>
      </c>
      <c r="I22" s="21"/>
    </row>
    <row r="23" ht="14.25">
      <c r="B23" t="s">
        <v>24</v>
      </c>
    </row>
    <row r="24" ht="14.25">
      <c r="B24" t="s">
        <v>25</v>
      </c>
    </row>
    <row r="26" spans="1:2" ht="14.25">
      <c r="A26" t="s">
        <v>41</v>
      </c>
      <c r="B26" t="s">
        <v>40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0">
      <selection activeCell="C13" sqref="C13"/>
    </sheetView>
  </sheetViews>
  <sheetFormatPr defaultColWidth="8.796875" defaultRowHeight="14.25"/>
  <cols>
    <col min="1" max="1" width="4.69921875" style="0" customWidth="1"/>
    <col min="2" max="2" width="25.19921875" style="0" customWidth="1"/>
    <col min="3" max="3" width="11.09765625" style="0" customWidth="1"/>
    <col min="4" max="5" width="12.5" style="0" customWidth="1"/>
    <col min="6" max="6" width="12.3984375" style="0" customWidth="1"/>
  </cols>
  <sheetData>
    <row r="2" ht="15.75">
      <c r="A2" s="1" t="s">
        <v>0</v>
      </c>
    </row>
    <row r="3" ht="15.75">
      <c r="A3" s="1" t="s">
        <v>1</v>
      </c>
    </row>
    <row r="4" ht="15" thickBot="1"/>
    <row r="5" spans="1:6" ht="15" thickBot="1">
      <c r="A5" s="2" t="s">
        <v>2</v>
      </c>
      <c r="B5" s="2" t="s">
        <v>3</v>
      </c>
      <c r="C5" s="3" t="s">
        <v>4</v>
      </c>
      <c r="D5" s="3"/>
      <c r="E5" s="3"/>
      <c r="F5" s="4"/>
    </row>
    <row r="6" spans="1:6" ht="15" thickBot="1">
      <c r="A6" s="5"/>
      <c r="B6" s="5"/>
      <c r="C6" s="6" t="s">
        <v>5</v>
      </c>
      <c r="D6" s="6" t="s">
        <v>6</v>
      </c>
      <c r="E6" s="6" t="s">
        <v>7</v>
      </c>
      <c r="F6" s="6" t="s">
        <v>8</v>
      </c>
    </row>
    <row r="7" spans="1:6" ht="14.25">
      <c r="A7" s="7">
        <v>1</v>
      </c>
      <c r="B7" s="7">
        <v>2</v>
      </c>
      <c r="C7" s="8">
        <v>3</v>
      </c>
      <c r="D7" s="8">
        <v>4</v>
      </c>
      <c r="E7" s="8">
        <v>5</v>
      </c>
      <c r="F7" s="8">
        <v>6</v>
      </c>
    </row>
    <row r="8" spans="1:6" ht="51">
      <c r="A8" s="9">
        <v>1</v>
      </c>
      <c r="B8" s="10" t="s">
        <v>9</v>
      </c>
      <c r="C8" s="11">
        <v>2446.82</v>
      </c>
      <c r="D8" s="11">
        <v>2715.97</v>
      </c>
      <c r="E8" s="11">
        <v>3523.42</v>
      </c>
      <c r="F8" s="11">
        <v>4502.15</v>
      </c>
    </row>
    <row r="9" spans="1:6" ht="51">
      <c r="A9" s="9">
        <v>2</v>
      </c>
      <c r="B9" s="10" t="s">
        <v>10</v>
      </c>
      <c r="C9" s="11">
        <v>2618.1</v>
      </c>
      <c r="D9" s="11">
        <v>2906.09</v>
      </c>
      <c r="E9" s="11">
        <v>3770.06</v>
      </c>
      <c r="F9" s="11">
        <v>4817.3</v>
      </c>
    </row>
    <row r="10" spans="1:6" ht="51.75">
      <c r="A10" s="9">
        <v>3</v>
      </c>
      <c r="B10" s="12" t="s">
        <v>11</v>
      </c>
      <c r="C10" s="13">
        <f>(C8*8+C9*4)/12</f>
        <v>2503.9133333333334</v>
      </c>
      <c r="D10" s="13">
        <f>(D8*8+D9*4)/12</f>
        <v>2779.343333333333</v>
      </c>
      <c r="E10" s="13">
        <f>(E8*8+E9*4)/12</f>
        <v>3605.633333333333</v>
      </c>
      <c r="F10" s="13">
        <f>(F8*8+F9*4)/12</f>
        <v>4607.2</v>
      </c>
    </row>
    <row r="11" spans="1:6" ht="38.25">
      <c r="A11" s="9">
        <v>4</v>
      </c>
      <c r="B11" s="12" t="s">
        <v>12</v>
      </c>
      <c r="C11" s="11">
        <f>C15</f>
        <v>3105.0556445868947</v>
      </c>
      <c r="D11" s="11">
        <f>D15</f>
        <v>3384.7984791501713</v>
      </c>
      <c r="E11" s="11">
        <f>E15</f>
        <v>4106.654004975125</v>
      </c>
      <c r="F11" s="11">
        <f>F15</f>
        <v>4739.851628853985</v>
      </c>
    </row>
    <row r="12" spans="1:6" ht="14.25">
      <c r="A12" s="9">
        <v>5</v>
      </c>
      <c r="B12" s="9" t="s">
        <v>13</v>
      </c>
      <c r="C12" s="11">
        <f>C11-C10</f>
        <v>601.1423112535613</v>
      </c>
      <c r="D12" s="11">
        <f>D11-D10</f>
        <v>605.4551458168385</v>
      </c>
      <c r="E12" s="11">
        <f>E11-E10</f>
        <v>501.0206716417915</v>
      </c>
      <c r="F12" s="11">
        <f>F11-F10</f>
        <v>132.65162885398513</v>
      </c>
    </row>
    <row r="13" spans="1:6" ht="28.5">
      <c r="A13" s="9">
        <v>6</v>
      </c>
      <c r="B13" s="14" t="s">
        <v>14</v>
      </c>
      <c r="C13" s="11">
        <v>9.36</v>
      </c>
      <c r="D13" s="11">
        <v>50.52</v>
      </c>
      <c r="E13" s="11">
        <v>67</v>
      </c>
      <c r="F13" s="11">
        <v>57.3</v>
      </c>
    </row>
    <row r="14" spans="1:6" ht="57">
      <c r="A14" s="15">
        <v>7</v>
      </c>
      <c r="B14" s="14" t="s">
        <v>15</v>
      </c>
      <c r="C14" s="11">
        <v>348759.85</v>
      </c>
      <c r="D14" s="11">
        <v>2052000.23</v>
      </c>
      <c r="E14" s="11">
        <v>3301749.82</v>
      </c>
      <c r="F14" s="11">
        <v>3259121.98</v>
      </c>
    </row>
    <row r="15" spans="1:6" ht="14.25">
      <c r="A15" s="15">
        <v>8</v>
      </c>
      <c r="B15" s="14" t="s">
        <v>16</v>
      </c>
      <c r="C15" s="11">
        <f>C14/C13/12</f>
        <v>3105.0556445868947</v>
      </c>
      <c r="D15" s="11">
        <f>D14/D13/12</f>
        <v>3384.7984791501713</v>
      </c>
      <c r="E15" s="11">
        <f>E14/E13/12</f>
        <v>4106.654004975125</v>
      </c>
      <c r="F15" s="11">
        <f>F14/F13/12</f>
        <v>4739.851628853985</v>
      </c>
    </row>
    <row r="16" spans="2:6" ht="28.5">
      <c r="B16" s="16" t="s">
        <v>17</v>
      </c>
      <c r="C16" s="11">
        <v>71863.97</v>
      </c>
      <c r="D16" s="11">
        <v>367420.5</v>
      </c>
      <c r="E16" s="11">
        <v>400729.11</v>
      </c>
      <c r="F16" s="11">
        <v>90968.14</v>
      </c>
    </row>
    <row r="17" spans="2:6" ht="14.25">
      <c r="B17" s="17" t="s">
        <v>18</v>
      </c>
      <c r="C17" s="18">
        <f>C13*C12*12</f>
        <v>67520.3044</v>
      </c>
      <c r="D17" s="18">
        <f>D12*12*D13</f>
        <v>367051.1276000002</v>
      </c>
      <c r="E17" s="18">
        <f>E12*12*E13</f>
        <v>402820.6200000004</v>
      </c>
      <c r="F17" s="18">
        <f>F12*F13*12</f>
        <v>91211.26000000017</v>
      </c>
    </row>
    <row r="18" spans="2:6" ht="14.25">
      <c r="B18" s="17" t="s">
        <v>18</v>
      </c>
      <c r="C18" s="19">
        <f>C16/C12/12</f>
        <v>9.962140502435295</v>
      </c>
      <c r="D18" s="19">
        <f>D16/D12/12</f>
        <v>50.57083949413262</v>
      </c>
      <c r="E18" s="19">
        <f>E16/E12/12</f>
        <v>66.6521251320252</v>
      </c>
      <c r="F18" s="19">
        <f>F16/F12/12</f>
        <v>57.147269120062475</v>
      </c>
    </row>
    <row r="19" spans="1:2" ht="21.75" customHeight="1">
      <c r="A19" s="20" t="s">
        <v>19</v>
      </c>
      <c r="B19" t="s">
        <v>20</v>
      </c>
    </row>
    <row r="20" ht="14.25">
      <c r="B20" t="s">
        <v>21</v>
      </c>
    </row>
    <row r="21" ht="14.25">
      <c r="B21" t="s">
        <v>22</v>
      </c>
    </row>
    <row r="22" spans="2:9" ht="14.25">
      <c r="B22" t="s">
        <v>23</v>
      </c>
      <c r="I22" s="21"/>
    </row>
    <row r="23" ht="14.25">
      <c r="B23" t="s">
        <v>24</v>
      </c>
    </row>
    <row r="24" ht="14.25">
      <c r="B24" t="s">
        <v>25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" style="0" customWidth="1"/>
    <col min="2" max="2" width="65.69921875" style="0" customWidth="1"/>
    <col min="3" max="3" width="10" style="0" customWidth="1"/>
    <col min="4" max="4" width="11.59765625" style="0" customWidth="1"/>
    <col min="5" max="5" width="11.3984375" style="0" customWidth="1"/>
    <col min="6" max="6" width="11.8984375" style="0" customWidth="1"/>
    <col min="7" max="7" width="11.09765625" style="0" customWidth="1"/>
    <col min="8" max="8" width="13.69921875" style="0" customWidth="1"/>
    <col min="9" max="9" width="11.59765625" style="0" customWidth="1"/>
    <col min="10" max="10" width="16" style="0" customWidth="1"/>
  </cols>
  <sheetData>
    <row r="1" spans="1:6" ht="17.25" customHeight="1">
      <c r="A1" s="22"/>
      <c r="B1" s="22"/>
      <c r="C1" s="22"/>
      <c r="D1" s="22"/>
      <c r="E1" s="23" t="s">
        <v>26</v>
      </c>
      <c r="F1" s="22"/>
    </row>
    <row r="2" spans="1:6" ht="15">
      <c r="A2" s="22"/>
      <c r="B2" s="22"/>
      <c r="C2" s="22"/>
      <c r="D2" s="22"/>
      <c r="E2" s="24" t="s">
        <v>42</v>
      </c>
      <c r="F2" s="25"/>
    </row>
    <row r="3" spans="1:6" ht="15">
      <c r="A3" s="22"/>
      <c r="B3" s="22"/>
      <c r="C3" s="22"/>
      <c r="D3" s="22"/>
      <c r="E3" s="26" t="s">
        <v>27</v>
      </c>
      <c r="F3" s="25"/>
    </row>
    <row r="4" spans="1:6" ht="11.25" customHeight="1">
      <c r="A4" s="22"/>
      <c r="B4" s="22"/>
      <c r="C4" s="22"/>
      <c r="D4" s="22"/>
      <c r="E4" s="26" t="s">
        <v>43</v>
      </c>
      <c r="F4" s="25"/>
    </row>
    <row r="5" spans="1:6" ht="58.5" customHeight="1">
      <c r="A5" s="27"/>
      <c r="B5" s="84" t="s">
        <v>44</v>
      </c>
      <c r="C5" s="84"/>
      <c r="D5" s="84"/>
      <c r="E5" s="84"/>
      <c r="F5" s="84"/>
    </row>
    <row r="6" spans="1:6" ht="9.75" customHeight="1" thickBot="1">
      <c r="A6" s="22"/>
      <c r="B6" s="22"/>
      <c r="C6" s="22"/>
      <c r="D6" s="22"/>
      <c r="E6" s="22"/>
      <c r="F6" s="22"/>
    </row>
    <row r="7" spans="1:6" ht="15.75" thickBot="1">
      <c r="A7" s="85" t="s">
        <v>2</v>
      </c>
      <c r="B7" s="85" t="s">
        <v>3</v>
      </c>
      <c r="C7" s="86" t="s">
        <v>4</v>
      </c>
      <c r="D7" s="86"/>
      <c r="E7" s="86"/>
      <c r="F7" s="86"/>
    </row>
    <row r="8" spans="1:6" ht="15.75" thickBot="1">
      <c r="A8" s="85"/>
      <c r="B8" s="85"/>
      <c r="C8" s="28" t="s">
        <v>5</v>
      </c>
      <c r="D8" s="28" t="s">
        <v>6</v>
      </c>
      <c r="E8" s="28" t="s">
        <v>7</v>
      </c>
      <c r="F8" s="28" t="s">
        <v>8</v>
      </c>
    </row>
    <row r="9" spans="1:6" s="31" customFormat="1" ht="12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</row>
    <row r="10" spans="1:6" s="31" customFormat="1" ht="12" hidden="1">
      <c r="A10" s="29"/>
      <c r="B10" s="48" t="s">
        <v>39</v>
      </c>
      <c r="C10" s="30">
        <f>(C12*8+C13*4)/12</f>
        <v>2.5933333333333333</v>
      </c>
      <c r="D10" s="30">
        <f>(D12*8+D13*4)/12</f>
        <v>45.663333333333334</v>
      </c>
      <c r="E10" s="51">
        <f>(E12*8+E13*4)/12</f>
        <v>71.05333333333333</v>
      </c>
      <c r="F10" s="30">
        <f>(F12*8+F13*4)/12</f>
        <v>58.50666666666666</v>
      </c>
    </row>
    <row r="11" spans="1:6" s="31" customFormat="1" ht="16.5" customHeight="1">
      <c r="A11" s="32">
        <v>1</v>
      </c>
      <c r="B11" s="33" t="s">
        <v>45</v>
      </c>
      <c r="C11" s="40">
        <v>2.59</v>
      </c>
      <c r="D11" s="40">
        <v>45.66</v>
      </c>
      <c r="E11" s="40">
        <v>71.06</v>
      </c>
      <c r="F11" s="40">
        <v>58.51</v>
      </c>
    </row>
    <row r="12" spans="1:6" ht="18.75" customHeight="1">
      <c r="A12" s="34" t="s">
        <v>28</v>
      </c>
      <c r="B12" s="33" t="s">
        <v>46</v>
      </c>
      <c r="C12" s="41">
        <v>1.99</v>
      </c>
      <c r="D12" s="41">
        <v>47.79</v>
      </c>
      <c r="E12" s="41">
        <v>70.96</v>
      </c>
      <c r="F12" s="41">
        <v>58.18</v>
      </c>
    </row>
    <row r="13" spans="1:6" ht="18.75" customHeight="1">
      <c r="A13" s="34" t="s">
        <v>29</v>
      </c>
      <c r="B13" s="33" t="s">
        <v>47</v>
      </c>
      <c r="C13" s="42">
        <v>3.8</v>
      </c>
      <c r="D13" s="42">
        <v>41.41</v>
      </c>
      <c r="E13" s="42">
        <v>71.24</v>
      </c>
      <c r="F13" s="42">
        <v>59.16</v>
      </c>
    </row>
    <row r="14" spans="1:7" ht="19.5" customHeight="1">
      <c r="A14" s="35">
        <v>2</v>
      </c>
      <c r="B14" s="36" t="s">
        <v>32</v>
      </c>
      <c r="C14" s="44">
        <v>99749.28</v>
      </c>
      <c r="D14" s="44">
        <v>2062958.99</v>
      </c>
      <c r="E14" s="44">
        <v>3694140.72</v>
      </c>
      <c r="F14" s="44">
        <v>3560205.85</v>
      </c>
      <c r="G14" s="43"/>
    </row>
    <row r="15" spans="1:7" ht="19.5" customHeight="1" hidden="1">
      <c r="A15" s="35"/>
      <c r="B15" s="47" t="s">
        <v>33</v>
      </c>
      <c r="C15" s="49">
        <f>(C14/C10)/12</f>
        <v>3205.311053984576</v>
      </c>
      <c r="D15" s="49">
        <f>(D14/D10)/12</f>
        <v>3764.798507190306</v>
      </c>
      <c r="E15" s="49">
        <f>(E14/E10)/12</f>
        <v>4332.5913867517365</v>
      </c>
      <c r="F15" s="49">
        <f>(F14/F10)/12</f>
        <v>5070.94041989517</v>
      </c>
      <c r="G15" s="43"/>
    </row>
    <row r="16" spans="1:6" ht="19.5" customHeight="1">
      <c r="A16" s="35">
        <v>3</v>
      </c>
      <c r="B16" s="37" t="s">
        <v>48</v>
      </c>
      <c r="C16" s="50">
        <f>C15</f>
        <v>3205.311053984576</v>
      </c>
      <c r="D16" s="50">
        <f>D15</f>
        <v>3764.798507190306</v>
      </c>
      <c r="E16" s="50">
        <f>E15</f>
        <v>4332.5913867517365</v>
      </c>
      <c r="F16" s="50">
        <f>F15</f>
        <v>5070.94041989517</v>
      </c>
    </row>
    <row r="17" spans="1:6" ht="20.25" customHeight="1">
      <c r="A17" s="35">
        <v>4</v>
      </c>
      <c r="B17" s="37" t="s">
        <v>49</v>
      </c>
      <c r="C17" s="42">
        <v>2651.26</v>
      </c>
      <c r="D17" s="42">
        <v>2942.9</v>
      </c>
      <c r="E17" s="42">
        <v>3817.82</v>
      </c>
      <c r="F17" s="42">
        <v>4878.32</v>
      </c>
    </row>
    <row r="18" spans="1:6" ht="30.75" customHeight="1">
      <c r="A18" s="34" t="s">
        <v>28</v>
      </c>
      <c r="B18" s="37" t="s">
        <v>34</v>
      </c>
      <c r="C18" s="42">
        <v>2618.1</v>
      </c>
      <c r="D18" s="42">
        <v>2906.09</v>
      </c>
      <c r="E18" s="42">
        <v>3770.06</v>
      </c>
      <c r="F18" s="42">
        <v>4817.3</v>
      </c>
    </row>
    <row r="19" spans="1:6" ht="29.25" customHeight="1">
      <c r="A19" s="34" t="s">
        <v>29</v>
      </c>
      <c r="B19" s="37" t="s">
        <v>35</v>
      </c>
      <c r="C19" s="42">
        <v>2717.59</v>
      </c>
      <c r="D19" s="42">
        <v>3016.52</v>
      </c>
      <c r="E19" s="42">
        <v>3913.33</v>
      </c>
      <c r="F19" s="42">
        <v>5000.37</v>
      </c>
    </row>
    <row r="20" spans="1:6" ht="31.5" customHeight="1">
      <c r="A20" s="35">
        <v>5</v>
      </c>
      <c r="B20" s="36" t="s">
        <v>36</v>
      </c>
      <c r="C20" s="44">
        <v>82987.52</v>
      </c>
      <c r="D20" s="44">
        <v>1610712.7</v>
      </c>
      <c r="E20" s="44">
        <v>3255330.18</v>
      </c>
      <c r="F20" s="44">
        <v>3425451.67</v>
      </c>
    </row>
    <row r="21" spans="1:6" ht="21" customHeight="1">
      <c r="A21" s="35">
        <v>6</v>
      </c>
      <c r="B21" s="37" t="s">
        <v>30</v>
      </c>
      <c r="C21" s="42">
        <f>C14-C20</f>
        <v>16761.759999999995</v>
      </c>
      <c r="D21" s="42">
        <f>D14-D20</f>
        <v>452246.29000000004</v>
      </c>
      <c r="E21" s="42">
        <f>E14-E20</f>
        <v>438810.54000000004</v>
      </c>
      <c r="F21" s="42">
        <f>F14-F20</f>
        <v>134754.18000000017</v>
      </c>
    </row>
    <row r="22" spans="1:6" ht="21" customHeight="1">
      <c r="A22" s="35">
        <v>7</v>
      </c>
      <c r="B22" s="37" t="s">
        <v>31</v>
      </c>
      <c r="C22" s="42">
        <f>C16-C17</f>
        <v>554.0510539845759</v>
      </c>
      <c r="D22" s="42">
        <f>D16-D17</f>
        <v>821.8985071903057</v>
      </c>
      <c r="E22" s="42">
        <f>E16-E17</f>
        <v>514.7713867517364</v>
      </c>
      <c r="F22" s="42">
        <f>F16-F17</f>
        <v>192.62041989517002</v>
      </c>
    </row>
    <row r="23" spans="1:6" ht="60.75" customHeight="1">
      <c r="A23" s="38"/>
      <c r="B23" s="87" t="s">
        <v>37</v>
      </c>
      <c r="C23" s="87"/>
      <c r="D23" s="87"/>
      <c r="E23" s="87"/>
      <c r="F23" s="87"/>
    </row>
    <row r="24" spans="2:6" ht="15">
      <c r="B24" s="22"/>
      <c r="C24" s="22"/>
      <c r="D24" s="22"/>
      <c r="E24" s="22"/>
      <c r="F24" s="22"/>
    </row>
    <row r="25" spans="2:9" ht="15">
      <c r="B25" s="22"/>
      <c r="C25" s="22"/>
      <c r="D25" s="22"/>
      <c r="E25" s="22"/>
      <c r="F25" s="22"/>
      <c r="I25" s="21"/>
    </row>
    <row r="26" spans="2:6" ht="15">
      <c r="B26" s="22"/>
      <c r="C26" s="22"/>
      <c r="D26" s="22"/>
      <c r="E26" s="22"/>
      <c r="F26" s="22"/>
    </row>
    <row r="27" spans="2:6" ht="15">
      <c r="B27" s="22"/>
      <c r="C27" s="22"/>
      <c r="D27" s="22"/>
      <c r="E27" s="22"/>
      <c r="F27" s="22"/>
    </row>
    <row r="28" spans="2:6" ht="15">
      <c r="B28" s="39"/>
      <c r="C28" s="22"/>
      <c r="D28" s="39"/>
      <c r="E28" s="22"/>
      <c r="F28" s="22"/>
    </row>
    <row r="29" spans="2:6" ht="15">
      <c r="B29" s="39"/>
      <c r="C29" s="22"/>
      <c r="D29" s="22"/>
      <c r="E29" s="22"/>
      <c r="F29" s="22"/>
    </row>
  </sheetData>
  <sheetProtection/>
  <mergeCells count="5">
    <mergeCell ref="B5:F5"/>
    <mergeCell ref="A7:A8"/>
    <mergeCell ref="B7:B8"/>
    <mergeCell ref="C7:F7"/>
    <mergeCell ref="B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2014-01-21T08:10:01Z</cp:lastPrinted>
  <dcterms:created xsi:type="dcterms:W3CDTF">2012-01-18T10:02:17Z</dcterms:created>
  <dcterms:modified xsi:type="dcterms:W3CDTF">2014-01-21T08:10:03Z</dcterms:modified>
  <cp:category/>
  <cp:version/>
  <cp:contentType/>
  <cp:contentStatus/>
</cp:coreProperties>
</file>