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<sst xmlns="http://schemas.openxmlformats.org/spreadsheetml/2006/main" count="324" uniqueCount="151">
  <si>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</si>
  <si>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</si>
  <si>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</si>
  <si>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</si>
  <si>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</si>
  <si>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</si>
  <si>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</si>
  <si>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</si>
  <si>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</si>
  <si>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</si>
  <si>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</si>
  <si>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</si>
  <si>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</si>
  <si>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</si>
  <si>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TURYSTYKA</t>
  </si>
  <si>
    <t>Zadania w zakresie  upowszechniania turystyki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</si>
  <si>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</si>
  <si>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</si>
  <si>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</si>
  <si>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</si>
  <si>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</si>
  <si>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</si>
  <si>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</si>
  <si>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</si>
  <si>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</si>
  <si>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</si>
  <si>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</si>
  <si>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</si>
  <si>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</si>
  <si>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</si>
  <si>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</si>
  <si>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</si>
  <si>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</si>
  <si>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</si>
  <si>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</si>
  <si>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</si>
  <si>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</si>
  <si>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</si>
  <si>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</si>
  <si>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</si>
  <si>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</si>
  <si>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</si>
  <si>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</si>
  <si>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</si>
  <si>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</si>
  <si>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</si>
  <si>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</si>
  <si>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</si>
  <si>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</si>
  <si>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</si>
  <si>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</si>
  <si>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</si>
  <si>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</si>
  <si>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</si>
  <si>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</si>
  <si>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</si>
  <si>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</si>
  <si>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</si>
  <si>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</si>
  <si>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</si>
  <si>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</si>
  <si>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</si>
  <si>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</si>
  <si>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</si>
  <si>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</si>
  <si>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</si>
  <si>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</si>
  <si>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</si>
  <si>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</si>
  <si>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</si>
  <si>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</si>
  <si>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</si>
  <si>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</si>
  <si>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</si>
  <si>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</si>
  <si>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</si>
  <si>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</si>
  <si>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Dochody z najmu i dzierżawy  składników majątkowych Skarbu Państwa ,  jednostek samorządu terytorialnego lub innych jednostek zaliczanych do sektora finansów publicznych oraz innych umów o podobnym charakterze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</si>
  <si>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</si>
  <si>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</si>
  <si>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</si>
  <si>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</si>
  <si>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</si>
  <si>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</si>
  <si>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</si>
  <si>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Dotacje celowe otrzymane z budżetu państwa  na realizację bieżących zadań własnych powiatu</t>
  </si>
  <si>
    <t>O10</t>
  </si>
  <si>
    <t>O20</t>
  </si>
  <si>
    <t>O420</t>
  </si>
  <si>
    <t>O470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</si>
  <si>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</si>
  <si>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</si>
  <si>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</si>
  <si>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</si>
  <si>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</si>
  <si>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</si>
  <si>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</si>
  <si>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</si>
  <si>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</si>
  <si>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>Promocja jednostek samorządu terytorialnego</t>
  </si>
  <si>
    <t>Rodziny zastępcze</t>
  </si>
  <si>
    <t>O770</t>
  </si>
  <si>
    <t>Młodzieżowe ośrodki socjoterapii</t>
  </si>
  <si>
    <t>BEZPIECZEŃSTWO PUBLICZNE I OCHRONA PRZECIWPOŻAROWA</t>
  </si>
  <si>
    <t>Usuwanie skutków klęsk żywiołowych</t>
  </si>
  <si>
    <t xml:space="preserve">Dotacje celowe otrzymane z budżetu państwa na  realizację  bieżących zadań własnych powiatu </t>
  </si>
  <si>
    <t>Środki  na dofinansowanie własnych zadań bieżących gmin (zwiazków gmin), powiatów (zwiazków powiatów), samorządów województw,pozyskane z innych źródeł</t>
  </si>
  <si>
    <t xml:space="preserve">Dotacje celowe otrzymane z gminy na zadania bieżące realizowane na podstawie porozumień (umów) między jednostkami  samorzadu terytorialnego </t>
  </si>
  <si>
    <t xml:space="preserve">Dotacje celowe otrzymane z gminy na inwestycje i zakupy inwestycyjne realizowane na podstawie  porozumień (umów) między jednostkami samorządu terytorialnego </t>
  </si>
  <si>
    <t>O490</t>
  </si>
  <si>
    <t>Wpływy z innych lokalnych opłat  pobieranych przez  jednostki samorządu terytorialnego  na podstawie odrębnych  ustaw</t>
  </si>
  <si>
    <t>Wpłaty z tytułu odpłatnego nabycia  prawa własnosci  oraz prawa uzytkowania  wieczystego nieruchomości</t>
  </si>
  <si>
    <t>Dotacje celowe otrzymane z budzetu państwa na realizację bieżących zadań własnych powiatu</t>
  </si>
  <si>
    <t>Dotacje celowe otrzymane z budżetu państwa na realizację  bieżących zadań własnych powiatu</t>
  </si>
  <si>
    <t>Środki nadofinansowanie  własnych zadań bieżących  gmin (związków gmin),powiatów (związków powiatów), samorządów województw,pozyskane z innych żródeł.</t>
  </si>
  <si>
    <t>Młodzieżowe ośrodki wychowawcze</t>
  </si>
  <si>
    <t>O960</t>
  </si>
  <si>
    <t>Dotacje celowe otrzymane z budżetu państwa na realizację inwestycji  i zakupów inwestycyjnych własnych powiatu</t>
  </si>
  <si>
    <t>GOSPODARKA KOMUNALNA I OCHRONA ŚRODOWISKA</t>
  </si>
  <si>
    <t>Wpływy i wydatki  związane z gromadzeniem środków  z opłat i kar za korzystanie ze środowiska</t>
  </si>
  <si>
    <t>Wpływy z innych lokalnych opłat  pobieranych przez  jednostki samorządu teryt.  na podstawie odrębnych  ustaw</t>
  </si>
  <si>
    <t>Otrzymane spadki,zapisy i darowizny w postaci pienieżnej</t>
  </si>
  <si>
    <t xml:space="preserve">                                    z tego: dochody bieżące</t>
  </si>
  <si>
    <t>Dotacje celowe w ramach programów finansowanych z udziałem środków europejskich oraz środków...</t>
  </si>
  <si>
    <t>Dotacje celowe otrzymane z budżetu państwa  na zadania bieżące realizowane przez powiat na podstawie  porozumień z organami  administracji rządowej</t>
  </si>
  <si>
    <t>Plan dochodów na 2011 rok</t>
  </si>
  <si>
    <t>Udział % w dochodach ogółem</t>
  </si>
  <si>
    <t>Obrona cywilna</t>
  </si>
  <si>
    <t>Plan po zmiananch na 2011 rok</t>
  </si>
  <si>
    <t>% (kol 7:6)</t>
  </si>
  <si>
    <t>O927</t>
  </si>
  <si>
    <t>Pozostałe odsetki…..</t>
  </si>
  <si>
    <t>Pozostałe odsetki…</t>
  </si>
  <si>
    <t>Dotacja celowa otrzymana z tytułu pomocy finansowej udzielanej między jednostkami samorządu terytorialnego na dofinansowanie  własnych zada inwestycyjnych i zakupów inwestycyjnych</t>
  </si>
  <si>
    <t>O1095</t>
  </si>
  <si>
    <t>O1042</t>
  </si>
  <si>
    <t>Wyłączenie z produkcji gruntów rolnych</t>
  </si>
  <si>
    <t>Dotacja celowa otrzymana  z tytułu pomocy finansowej udzielonej między jednostkami samorządu terytorialnego  na dofinansowanie własnych zadań bieżących</t>
  </si>
  <si>
    <t xml:space="preserve">Dotacja celowa otrzymana z tyrułu pomocy finansowej udzialonej między jednostkami  samorządu terytorialnego na dofinansowanie  własnych zadań inwestycyjnych i zakupów inwestycyjnych </t>
  </si>
  <si>
    <t>Dotacje otrzymane z państwowych funduszy celowych na realizację zadań  bieżących jednostek sektora finansów publicznych</t>
  </si>
  <si>
    <t>Środki otrzymane od pozostałych jednostek zaliczanych do sektora finansów publicznych na realizację   zadań bieżących jednostek zaliczanych  do sektora finan.publiczn.</t>
  </si>
  <si>
    <t>Dotacje celowe otrzymane z budżetu państwa na realizację inwestycji  i zakupów  inwestycyjnych  własnych powiatu</t>
  </si>
  <si>
    <t xml:space="preserve">                             WEDŁUG ŹRÓDEŁ I DZIAŁÓW KLASYFIKACJI BUDŻETOWEJ </t>
  </si>
  <si>
    <t xml:space="preserve">Dotacja celowa otrzymana z tytułu pomocy finansowej udzialonej między jednostkami  samorządu terytorialnego na dofinansowanie  własnych zadań inwestycyjnych i zakupów inwestycyjnych </t>
  </si>
  <si>
    <t xml:space="preserve">                            DOCHODY  POWIATU  PLANOWANE I WYKONANE W  2011 ROKU</t>
  </si>
  <si>
    <t>Środki na dofinansowanie własnych zadań bieżących gmin (związków gmin) ,powiatów (związków powiatów), samorządów województw,pozyskane z innych źródeł-finansowanie programów i projektów  ze środków funduszy strukturalnych …</t>
  </si>
  <si>
    <t>Środki na dofinansowanie własnych zadań bieżących gmin(związków gmin), powiatów (związków powiatów),samorządów województw pozyskane z innych źródeł</t>
  </si>
  <si>
    <t>Wpływy z tytułu pomocy finansowej udzielanej między jednostkami samorządu terytorialnego na dofinansowanie  własnych zadań bieżących</t>
  </si>
  <si>
    <t>Wpływy z tytułu pomocy finansowej udzielanej między jednostkami samorządu terytorialnego na dofinansowanie  własnych zadań  inwestycyjnych i zakupów inwestycyjnych</t>
  </si>
  <si>
    <t>Wykonanie na 31.12.2011r.</t>
  </si>
  <si>
    <t xml:space="preserve">                                               dochody majatkowe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</si>
</sst>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  <numFmt numFmtId="177" formatCode="_-* #,##0.0000\ _z_ł_-;\-* #,##0.0000\ _z_ł_-;_-* &quot;-&quot;??\ _z_ł_-;_-@_-"/>
    <numFmt numFmtId="178" formatCode="_-* #,##0.00000\ _z_ł_-;\-* #,##0.00000\ _z_ł_-;_-* &quot;-&quot;??\ _z_ł_-;_-@_-"/>
  </numFmts>
  <fonts count="42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169" fontId="0" fillId="0" borderId="0" xfId="0" applyNumberForma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69" fontId="3" fillId="0" borderId="0" xfId="0" applyNumberFormat="1" applyFont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169" fontId="0" fillId="0" borderId="0" xfId="42" applyNumberFormat="1" applyFont="1" applyAlignment="1">
      <alignment/>
    </xf>
    <xf numFmtId="43" fontId="6" fillId="0" borderId="10" xfId="42" applyFont="1" applyBorder="1" applyAlignment="1">
      <alignment wrapText="1"/>
    </xf>
    <xf numFmtId="169" fontId="6" fillId="0" borderId="10" xfId="42" applyNumberFormat="1" applyFont="1" applyBorder="1" applyAlignment="1">
      <alignment wrapText="1"/>
    </xf>
    <xf numFmtId="43" fontId="6" fillId="0" borderId="14" xfId="42" applyFont="1" applyBorder="1" applyAlignment="1">
      <alignment wrapText="1"/>
    </xf>
    <xf numFmtId="169" fontId="7" fillId="0" borderId="10" xfId="42" applyNumberFormat="1" applyFont="1" applyBorder="1" applyAlignment="1">
      <alignment wrapText="1"/>
    </xf>
    <xf numFmtId="169" fontId="7" fillId="0" borderId="10" xfId="42" applyNumberFormat="1" applyFont="1" applyBorder="1" applyAlignment="1">
      <alignment horizontal="center" wrapText="1"/>
    </xf>
    <xf numFmtId="169" fontId="6" fillId="0" borderId="10" xfId="42" applyNumberFormat="1" applyFont="1" applyBorder="1" applyAlignment="1">
      <alignment horizontal="center" wrapText="1"/>
    </xf>
    <xf numFmtId="169" fontId="7" fillId="0" borderId="13" xfId="42" applyNumberFormat="1" applyFont="1" applyBorder="1" applyAlignment="1">
      <alignment horizontal="center" wrapText="1"/>
    </xf>
    <xf numFmtId="169" fontId="6" fillId="0" borderId="18" xfId="42" applyNumberFormat="1" applyFont="1" applyBorder="1" applyAlignment="1">
      <alignment wrapText="1"/>
    </xf>
    <xf numFmtId="43" fontId="6" fillId="0" borderId="18" xfId="42" applyFont="1" applyBorder="1" applyAlignment="1">
      <alignment wrapText="1"/>
    </xf>
    <xf numFmtId="169" fontId="6" fillId="0" borderId="18" xfId="42" applyNumberFormat="1" applyFont="1" applyFill="1" applyBorder="1" applyAlignment="1">
      <alignment wrapText="1"/>
    </xf>
    <xf numFmtId="169" fontId="6" fillId="0" borderId="18" xfId="0" applyNumberFormat="1" applyFont="1" applyBorder="1" applyAlignment="1">
      <alignment/>
    </xf>
    <xf numFmtId="43" fontId="6" fillId="0" borderId="19" xfId="42" applyFont="1" applyBorder="1" applyAlignment="1">
      <alignment wrapText="1"/>
    </xf>
    <xf numFmtId="43" fontId="6" fillId="0" borderId="20" xfId="42" applyFont="1" applyBorder="1" applyAlignment="1">
      <alignment wrapText="1"/>
    </xf>
    <xf numFmtId="169" fontId="7" fillId="0" borderId="10" xfId="42" applyNumberFormat="1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zoomScalePageLayoutView="0" workbookViewId="0" topLeftCell="A116">
      <selection activeCell="M128" sqref="M128"/>
    </sheetView>
  </sheetViews>
  <sheetFormatPr defaultColWidth="9.140625" defaultRowHeight="12.75"/>
  <cols>
    <col min="1" max="1" width="6.00390625" style="0" customWidth="1"/>
    <col min="3" max="3" width="6.421875" style="0" customWidth="1"/>
    <col min="4" max="4" width="51.00390625" style="0" customWidth="1"/>
    <col min="5" max="5" width="13.421875" style="0" customWidth="1"/>
    <col min="6" max="6" width="13.00390625" style="0" customWidth="1"/>
    <col min="7" max="7" width="12.00390625" style="0" customWidth="1"/>
    <col min="8" max="8" width="9.00390625" style="0" customWidth="1"/>
    <col min="9" max="9" width="11.57421875" style="0" customWidth="1"/>
  </cols>
  <sheetData>
    <row r="1" spans="1:9" ht="12.75" customHeight="1">
      <c r="A1" s="40" t="s">
        <v>144</v>
      </c>
      <c r="B1" s="40"/>
      <c r="C1" s="40"/>
      <c r="D1" s="40"/>
      <c r="E1" s="40"/>
      <c r="F1" s="40"/>
      <c r="G1" s="40"/>
      <c r="H1" s="40"/>
      <c r="I1" s="40"/>
    </row>
    <row r="2" spans="1:9" ht="15.75" customHeight="1" thickBot="1">
      <c r="A2" s="40" t="s">
        <v>142</v>
      </c>
      <c r="B2" s="40"/>
      <c r="C2" s="40"/>
      <c r="D2" s="40"/>
      <c r="E2" s="40"/>
      <c r="F2" s="40"/>
      <c r="G2" s="40"/>
      <c r="H2" s="40"/>
      <c r="I2" s="40"/>
    </row>
    <row r="3" spans="1:9" ht="38.25" customHeight="1">
      <c r="A3" s="37" t="s">
        <v>0</v>
      </c>
      <c r="B3" s="38" t="s">
        <v>1</v>
      </c>
      <c r="C3" s="38" t="s">
        <v>2</v>
      </c>
      <c r="D3" s="38" t="s">
        <v>3</v>
      </c>
      <c r="E3" s="38" t="s">
        <v>125</v>
      </c>
      <c r="F3" s="38" t="s">
        <v>128</v>
      </c>
      <c r="G3" s="38" t="s">
        <v>149</v>
      </c>
      <c r="H3" s="38" t="s">
        <v>129</v>
      </c>
      <c r="I3" s="39" t="s">
        <v>126</v>
      </c>
    </row>
    <row r="4" spans="1:9" ht="12.75" customHeight="1">
      <c r="A4" s="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6">
        <v>9</v>
      </c>
    </row>
    <row r="5" spans="1:9" ht="15" customHeight="1">
      <c r="A5" s="6" t="s">
        <v>86</v>
      </c>
      <c r="B5" s="3"/>
      <c r="C5" s="4"/>
      <c r="D5" s="4" t="s">
        <v>4</v>
      </c>
      <c r="E5" s="23">
        <f>E6</f>
        <v>10000</v>
      </c>
      <c r="F5" s="23">
        <f>F6+F11+F8</f>
        <v>113108</v>
      </c>
      <c r="G5" s="23">
        <f>G6+G8+G11</f>
        <v>112470</v>
      </c>
      <c r="H5" s="22">
        <f>(G5/F5)*100</f>
        <v>99.43593733422922</v>
      </c>
      <c r="I5" s="24">
        <f>SUM((G5/87446946)*100)</f>
        <v>0.12861512625037813</v>
      </c>
    </row>
    <row r="6" spans="1:9" ht="15">
      <c r="A6" s="5"/>
      <c r="B6" s="1" t="s">
        <v>97</v>
      </c>
      <c r="C6" s="2"/>
      <c r="D6" s="2" t="s">
        <v>5</v>
      </c>
      <c r="E6" s="25">
        <f>E7</f>
        <v>10000</v>
      </c>
      <c r="F6" s="25">
        <f>F7</f>
        <v>20000</v>
      </c>
      <c r="G6" s="25">
        <f>G7</f>
        <v>19963</v>
      </c>
      <c r="H6" s="22">
        <f aca="true" t="shared" si="0" ref="H6:H67">(G6/F6)*100</f>
        <v>99.815</v>
      </c>
      <c r="I6" s="24">
        <f aca="true" t="shared" si="1" ref="I6:I67">SUM((G6/87446946)*100)</f>
        <v>0.022828698900473895</v>
      </c>
    </row>
    <row r="7" spans="1:9" ht="44.25" customHeight="1">
      <c r="A7" s="5"/>
      <c r="B7" s="1"/>
      <c r="C7" s="1">
        <v>2110</v>
      </c>
      <c r="D7" s="2" t="s">
        <v>6</v>
      </c>
      <c r="E7" s="25">
        <v>10000</v>
      </c>
      <c r="F7" s="25">
        <v>20000</v>
      </c>
      <c r="G7" s="25">
        <v>19963</v>
      </c>
      <c r="H7" s="22">
        <f t="shared" si="0"/>
        <v>99.815</v>
      </c>
      <c r="I7" s="24">
        <f t="shared" si="1"/>
        <v>0.022828698900473895</v>
      </c>
    </row>
    <row r="8" spans="1:9" ht="15" customHeight="1">
      <c r="A8" s="5"/>
      <c r="B8" s="1" t="s">
        <v>135</v>
      </c>
      <c r="C8" s="1"/>
      <c r="D8" s="2" t="s">
        <v>136</v>
      </c>
      <c r="E8" s="25">
        <v>0</v>
      </c>
      <c r="F8" s="35">
        <v>10000</v>
      </c>
      <c r="G8" s="25">
        <f>G9+G10</f>
        <v>9728</v>
      </c>
      <c r="H8" s="22">
        <f t="shared" si="0"/>
        <v>97.28</v>
      </c>
      <c r="I8" s="24">
        <f t="shared" si="1"/>
        <v>0.011124459395071385</v>
      </c>
    </row>
    <row r="9" spans="1:9" ht="44.25" customHeight="1">
      <c r="A9" s="5"/>
      <c r="B9" s="1"/>
      <c r="C9" s="1">
        <v>2710</v>
      </c>
      <c r="D9" s="2" t="s">
        <v>137</v>
      </c>
      <c r="E9" s="25">
        <v>0</v>
      </c>
      <c r="F9" s="25">
        <v>800</v>
      </c>
      <c r="G9" s="25">
        <v>554</v>
      </c>
      <c r="H9" s="22">
        <f t="shared" si="0"/>
        <v>69.25</v>
      </c>
      <c r="I9" s="24">
        <f t="shared" si="1"/>
        <v>0.000633526984464386</v>
      </c>
    </row>
    <row r="10" spans="1:9" ht="59.25" customHeight="1">
      <c r="A10" s="5"/>
      <c r="B10" s="1"/>
      <c r="C10" s="1">
        <v>6300</v>
      </c>
      <c r="D10" s="2" t="s">
        <v>138</v>
      </c>
      <c r="E10" s="25">
        <v>0</v>
      </c>
      <c r="F10" s="25">
        <v>9200</v>
      </c>
      <c r="G10" s="25">
        <v>9174</v>
      </c>
      <c r="H10" s="22">
        <f t="shared" si="0"/>
        <v>99.71739130434783</v>
      </c>
      <c r="I10" s="24">
        <f t="shared" si="1"/>
        <v>0.010490932410606998</v>
      </c>
    </row>
    <row r="11" spans="1:9" ht="15" customHeight="1">
      <c r="A11" s="5"/>
      <c r="B11" s="1" t="s">
        <v>134</v>
      </c>
      <c r="C11" s="1"/>
      <c r="D11" s="2" t="s">
        <v>55</v>
      </c>
      <c r="E11" s="25">
        <v>0</v>
      </c>
      <c r="F11" s="25">
        <v>83108</v>
      </c>
      <c r="G11" s="25">
        <f>G12</f>
        <v>82779</v>
      </c>
      <c r="H11" s="22">
        <f t="shared" si="0"/>
        <v>99.6041295663474</v>
      </c>
      <c r="I11" s="24">
        <f t="shared" si="1"/>
        <v>0.09466196795483287</v>
      </c>
    </row>
    <row r="12" spans="1:9" ht="48" customHeight="1">
      <c r="A12" s="5"/>
      <c r="B12" s="1"/>
      <c r="C12" s="1">
        <v>2110</v>
      </c>
      <c r="D12" s="2" t="s">
        <v>6</v>
      </c>
      <c r="E12" s="25">
        <v>0</v>
      </c>
      <c r="F12" s="25">
        <v>83108</v>
      </c>
      <c r="G12" s="25">
        <v>82779</v>
      </c>
      <c r="H12" s="22">
        <f t="shared" si="0"/>
        <v>99.6041295663474</v>
      </c>
      <c r="I12" s="24">
        <f t="shared" si="1"/>
        <v>0.09466196795483287</v>
      </c>
    </row>
    <row r="13" spans="1:9" ht="14.25">
      <c r="A13" s="6" t="s">
        <v>87</v>
      </c>
      <c r="B13" s="3"/>
      <c r="C13" s="3"/>
      <c r="D13" s="4" t="s">
        <v>7</v>
      </c>
      <c r="E13" s="23">
        <f>E14</f>
        <v>119625</v>
      </c>
      <c r="F13" s="23">
        <f>F14</f>
        <v>128738</v>
      </c>
      <c r="G13" s="23">
        <f>G14</f>
        <v>126386</v>
      </c>
      <c r="H13" s="22">
        <f t="shared" si="0"/>
        <v>98.17303360313194</v>
      </c>
      <c r="I13" s="24">
        <f t="shared" si="1"/>
        <v>0.14452877519587706</v>
      </c>
    </row>
    <row r="14" spans="1:9" ht="15">
      <c r="A14" s="5"/>
      <c r="B14" s="1" t="s">
        <v>98</v>
      </c>
      <c r="C14" s="1"/>
      <c r="D14" s="2" t="s">
        <v>8</v>
      </c>
      <c r="E14" s="25">
        <f>E15+E16</f>
        <v>119625</v>
      </c>
      <c r="F14" s="25">
        <f>F16+F15</f>
        <v>128738</v>
      </c>
      <c r="G14" s="25">
        <f>G16+G15</f>
        <v>126386</v>
      </c>
      <c r="H14" s="22">
        <f t="shared" si="0"/>
        <v>98.17303360313194</v>
      </c>
      <c r="I14" s="24">
        <f t="shared" si="1"/>
        <v>0.14452877519587706</v>
      </c>
    </row>
    <row r="15" spans="1:9" ht="45">
      <c r="A15" s="5"/>
      <c r="B15" s="1"/>
      <c r="C15" s="1">
        <v>2440</v>
      </c>
      <c r="D15" s="2" t="s">
        <v>139</v>
      </c>
      <c r="E15" s="25">
        <v>0</v>
      </c>
      <c r="F15" s="25">
        <v>6000</v>
      </c>
      <c r="G15" s="25">
        <v>6000</v>
      </c>
      <c r="H15" s="22">
        <f t="shared" si="0"/>
        <v>100</v>
      </c>
      <c r="I15" s="24">
        <f t="shared" si="1"/>
        <v>0.006861303080841725</v>
      </c>
    </row>
    <row r="16" spans="1:9" ht="57.75" customHeight="1">
      <c r="A16" s="5"/>
      <c r="B16" s="1"/>
      <c r="C16" s="1">
        <v>2460</v>
      </c>
      <c r="D16" s="2" t="s">
        <v>84</v>
      </c>
      <c r="E16" s="25">
        <v>119625</v>
      </c>
      <c r="F16" s="25">
        <v>122738</v>
      </c>
      <c r="G16" s="25">
        <v>120386</v>
      </c>
      <c r="H16" s="22">
        <f t="shared" si="0"/>
        <v>98.08372305235542</v>
      </c>
      <c r="I16" s="24">
        <f t="shared" si="1"/>
        <v>0.13766747211503533</v>
      </c>
    </row>
    <row r="17" spans="1:9" ht="14.25">
      <c r="A17" s="6">
        <v>600</v>
      </c>
      <c r="B17" s="3"/>
      <c r="C17" s="3"/>
      <c r="D17" s="4" t="s">
        <v>9</v>
      </c>
      <c r="E17" s="23">
        <f>E18+E24</f>
        <v>3039044</v>
      </c>
      <c r="F17" s="23">
        <f>F18+F24</f>
        <v>12019662</v>
      </c>
      <c r="G17" s="23">
        <f>G18+G24</f>
        <v>11403847</v>
      </c>
      <c r="H17" s="22">
        <f t="shared" si="0"/>
        <v>94.87660301928624</v>
      </c>
      <c r="I17" s="24">
        <f t="shared" si="1"/>
        <v>13.040875092424612</v>
      </c>
    </row>
    <row r="18" spans="1:9" ht="15">
      <c r="A18" s="5"/>
      <c r="B18" s="1">
        <v>60014</v>
      </c>
      <c r="C18" s="1"/>
      <c r="D18" s="2" t="s">
        <v>10</v>
      </c>
      <c r="E18" s="25">
        <f>SUM(E19:E23)</f>
        <v>3039044</v>
      </c>
      <c r="F18" s="25">
        <f>F19+F20+F22+F23</f>
        <v>4228850</v>
      </c>
      <c r="G18" s="25">
        <f>G19+G20+G22+G23</f>
        <v>3629035</v>
      </c>
      <c r="H18" s="22">
        <f t="shared" si="0"/>
        <v>85.81612022180971</v>
      </c>
      <c r="I18" s="24">
        <f t="shared" si="1"/>
        <v>4.149984837663742</v>
      </c>
    </row>
    <row r="19" spans="1:9" ht="15">
      <c r="A19" s="5"/>
      <c r="B19" s="1"/>
      <c r="C19" s="1" t="s">
        <v>93</v>
      </c>
      <c r="D19" s="2" t="s">
        <v>12</v>
      </c>
      <c r="E19" s="25">
        <v>500</v>
      </c>
      <c r="F19" s="25">
        <v>3270</v>
      </c>
      <c r="G19" s="25">
        <v>3460</v>
      </c>
      <c r="H19" s="22">
        <f t="shared" si="0"/>
        <v>105.81039755351682</v>
      </c>
      <c r="I19" s="24">
        <f t="shared" si="1"/>
        <v>0.003956684776618728</v>
      </c>
    </row>
    <row r="20" spans="1:9" ht="15">
      <c r="A20" s="5"/>
      <c r="B20" s="1"/>
      <c r="C20" s="1" t="s">
        <v>94</v>
      </c>
      <c r="D20" s="2" t="s">
        <v>13</v>
      </c>
      <c r="E20" s="25">
        <v>90</v>
      </c>
      <c r="F20" s="25">
        <v>90</v>
      </c>
      <c r="G20" s="25">
        <v>85</v>
      </c>
      <c r="H20" s="22">
        <f t="shared" si="0"/>
        <v>94.44444444444444</v>
      </c>
      <c r="I20" s="24">
        <f t="shared" si="1"/>
        <v>9.720179364525778E-05</v>
      </c>
    </row>
    <row r="21" spans="1:9" ht="45">
      <c r="A21" s="5"/>
      <c r="B21" s="1"/>
      <c r="C21" s="1">
        <v>2710</v>
      </c>
      <c r="D21" s="2" t="s">
        <v>137</v>
      </c>
      <c r="E21" s="25">
        <v>2338454</v>
      </c>
      <c r="F21" s="25">
        <v>0</v>
      </c>
      <c r="G21" s="25">
        <v>0</v>
      </c>
      <c r="H21" s="22"/>
      <c r="I21" s="24">
        <f t="shared" si="1"/>
        <v>0</v>
      </c>
    </row>
    <row r="22" spans="1:9" ht="61.5" customHeight="1">
      <c r="A22" s="5"/>
      <c r="B22" s="1"/>
      <c r="C22" s="1">
        <v>6300</v>
      </c>
      <c r="D22" s="2" t="s">
        <v>143</v>
      </c>
      <c r="E22" s="25">
        <v>700000</v>
      </c>
      <c r="F22" s="25">
        <v>2092056</v>
      </c>
      <c r="G22" s="25">
        <v>1492056</v>
      </c>
      <c r="H22" s="22">
        <f>(G22/F22)*100</f>
        <v>71.32007938602027</v>
      </c>
      <c r="I22" s="24">
        <f t="shared" si="1"/>
        <v>1.7062414049313968</v>
      </c>
    </row>
    <row r="23" spans="1:9" ht="29.25" customHeight="1">
      <c r="A23" s="5"/>
      <c r="B23" s="1"/>
      <c r="C23" s="1">
        <v>6430</v>
      </c>
      <c r="D23" s="2" t="s">
        <v>117</v>
      </c>
      <c r="E23" s="25">
        <v>0</v>
      </c>
      <c r="F23" s="25">
        <v>2133434</v>
      </c>
      <c r="G23" s="25">
        <v>2133434</v>
      </c>
      <c r="H23" s="22">
        <f t="shared" si="0"/>
        <v>100</v>
      </c>
      <c r="I23" s="24">
        <f t="shared" si="1"/>
        <v>2.439689546162081</v>
      </c>
    </row>
    <row r="24" spans="1:9" ht="15">
      <c r="A24" s="5"/>
      <c r="B24" s="1">
        <v>60078</v>
      </c>
      <c r="C24" s="1"/>
      <c r="D24" s="2" t="s">
        <v>104</v>
      </c>
      <c r="E24" s="25">
        <f>E26+E25</f>
        <v>0</v>
      </c>
      <c r="F24" s="25">
        <f>F25+F26+F27</f>
        <v>7790812</v>
      </c>
      <c r="G24" s="25">
        <f>G25+G26+G27</f>
        <v>7774812</v>
      </c>
      <c r="H24" s="22">
        <f t="shared" si="0"/>
        <v>99.79462987940153</v>
      </c>
      <c r="I24" s="24">
        <f t="shared" si="1"/>
        <v>8.890890254760869</v>
      </c>
    </row>
    <row r="25" spans="1:9" ht="30">
      <c r="A25" s="5"/>
      <c r="B25" s="1"/>
      <c r="C25" s="1">
        <v>2130</v>
      </c>
      <c r="D25" s="2" t="s">
        <v>105</v>
      </c>
      <c r="E25" s="25">
        <v>0</v>
      </c>
      <c r="F25" s="25">
        <v>7467293</v>
      </c>
      <c r="G25" s="25">
        <v>7467293</v>
      </c>
      <c r="H25" s="22">
        <f t="shared" si="0"/>
        <v>100</v>
      </c>
      <c r="I25" s="24">
        <f t="shared" si="1"/>
        <v>8.539226744407975</v>
      </c>
    </row>
    <row r="26" spans="1:9" ht="48" customHeight="1">
      <c r="A26" s="5"/>
      <c r="B26" s="1"/>
      <c r="C26" s="1">
        <v>2710</v>
      </c>
      <c r="D26" s="2" t="s">
        <v>137</v>
      </c>
      <c r="E26" s="25">
        <v>0</v>
      </c>
      <c r="F26" s="25">
        <v>16000</v>
      </c>
      <c r="G26" s="25">
        <v>0</v>
      </c>
      <c r="H26" s="22">
        <f t="shared" si="0"/>
        <v>0</v>
      </c>
      <c r="I26" s="24">
        <f t="shared" si="1"/>
        <v>0</v>
      </c>
    </row>
    <row r="27" spans="1:9" ht="60">
      <c r="A27" s="5"/>
      <c r="B27" s="1"/>
      <c r="C27" s="1">
        <v>6300</v>
      </c>
      <c r="D27" s="2" t="s">
        <v>133</v>
      </c>
      <c r="E27" s="25">
        <v>0</v>
      </c>
      <c r="F27" s="25">
        <v>307519</v>
      </c>
      <c r="G27" s="25">
        <v>307519</v>
      </c>
      <c r="H27" s="22">
        <f t="shared" si="0"/>
        <v>100</v>
      </c>
      <c r="I27" s="24">
        <f t="shared" si="1"/>
        <v>0.35166351035289445</v>
      </c>
    </row>
    <row r="28" spans="1:9" ht="12" customHeight="1">
      <c r="A28" s="6">
        <v>630</v>
      </c>
      <c r="B28" s="3"/>
      <c r="C28" s="3"/>
      <c r="D28" s="4" t="s">
        <v>14</v>
      </c>
      <c r="E28" s="23">
        <f>E31</f>
        <v>30000</v>
      </c>
      <c r="F28" s="23">
        <f>F29</f>
        <v>35000</v>
      </c>
      <c r="G28" s="23">
        <f>G29</f>
        <v>46172</v>
      </c>
      <c r="H28" s="22">
        <f t="shared" si="0"/>
        <v>131.92</v>
      </c>
      <c r="I28" s="24">
        <f t="shared" si="1"/>
        <v>0.05280001430810402</v>
      </c>
    </row>
    <row r="29" spans="1:9" ht="15">
      <c r="A29" s="5"/>
      <c r="B29" s="1">
        <v>63003</v>
      </c>
      <c r="C29" s="1"/>
      <c r="D29" s="2" t="s">
        <v>15</v>
      </c>
      <c r="E29" s="25">
        <f>E31</f>
        <v>30000</v>
      </c>
      <c r="F29" s="25">
        <f>F31</f>
        <v>35000</v>
      </c>
      <c r="G29" s="25">
        <f>G31+G30+G32</f>
        <v>46172</v>
      </c>
      <c r="H29" s="22">
        <f t="shared" si="0"/>
        <v>131.92</v>
      </c>
      <c r="I29" s="24">
        <f t="shared" si="1"/>
        <v>0.05280001430810402</v>
      </c>
    </row>
    <row r="30" spans="1:9" ht="15">
      <c r="A30" s="5"/>
      <c r="B30" s="1"/>
      <c r="C30" s="1" t="s">
        <v>93</v>
      </c>
      <c r="D30" s="2" t="s">
        <v>12</v>
      </c>
      <c r="E30" s="25">
        <v>0</v>
      </c>
      <c r="F30" s="25">
        <v>0</v>
      </c>
      <c r="G30" s="25">
        <v>8</v>
      </c>
      <c r="H30" s="22">
        <v>0</v>
      </c>
      <c r="I30" s="24">
        <f t="shared" si="1"/>
        <v>9.148404107788967E-06</v>
      </c>
    </row>
    <row r="31" spans="1:9" ht="15">
      <c r="A31" s="5"/>
      <c r="B31" s="1"/>
      <c r="C31" s="1" t="s">
        <v>94</v>
      </c>
      <c r="D31" s="2" t="s">
        <v>13</v>
      </c>
      <c r="E31" s="25">
        <v>30000</v>
      </c>
      <c r="F31" s="25">
        <v>35000</v>
      </c>
      <c r="G31" s="25">
        <v>35064</v>
      </c>
      <c r="H31" s="22">
        <f t="shared" si="0"/>
        <v>100.18285714285715</v>
      </c>
      <c r="I31" s="24">
        <f t="shared" si="1"/>
        <v>0.04009745520443904</v>
      </c>
    </row>
    <row r="32" spans="1:9" ht="73.5" customHeight="1">
      <c r="A32" s="5"/>
      <c r="B32" s="1"/>
      <c r="C32" s="1">
        <v>2708</v>
      </c>
      <c r="D32" s="2" t="s">
        <v>145</v>
      </c>
      <c r="E32" s="26">
        <v>0</v>
      </c>
      <c r="F32" s="26">
        <v>0</v>
      </c>
      <c r="G32" s="26">
        <v>11100</v>
      </c>
      <c r="H32" s="22">
        <v>0</v>
      </c>
      <c r="I32" s="24">
        <f t="shared" si="1"/>
        <v>0.012693410699557192</v>
      </c>
    </row>
    <row r="33" spans="1:9" ht="12.75" customHeight="1">
      <c r="A33" s="6">
        <v>700</v>
      </c>
      <c r="B33" s="3"/>
      <c r="C33" s="3"/>
      <c r="D33" s="4" t="s">
        <v>16</v>
      </c>
      <c r="E33" s="23">
        <f>E34</f>
        <v>3808110</v>
      </c>
      <c r="F33" s="23">
        <f>F34</f>
        <v>2098325</v>
      </c>
      <c r="G33" s="23">
        <f>G34</f>
        <v>784986</v>
      </c>
      <c r="H33" s="22">
        <f t="shared" si="0"/>
        <v>37.41012474235402</v>
      </c>
      <c r="I33" s="24">
        <f t="shared" si="1"/>
        <v>0.8976711433696037</v>
      </c>
    </row>
    <row r="34" spans="1:9" ht="15">
      <c r="A34" s="5"/>
      <c r="B34" s="1">
        <v>70005</v>
      </c>
      <c r="C34" s="1"/>
      <c r="D34" s="2" t="s">
        <v>17</v>
      </c>
      <c r="E34" s="25">
        <f>SUM(E35:E41)</f>
        <v>3808110</v>
      </c>
      <c r="F34" s="25">
        <f>F35+F36+F37+F39+F40+F41</f>
        <v>2098325</v>
      </c>
      <c r="G34" s="25">
        <f>G35+G36+G37+G38+G39+G40+G41</f>
        <v>784986</v>
      </c>
      <c r="H34" s="22">
        <f t="shared" si="0"/>
        <v>37.41012474235402</v>
      </c>
      <c r="I34" s="24">
        <f t="shared" si="1"/>
        <v>0.8976711433696037</v>
      </c>
    </row>
    <row r="35" spans="1:9" ht="32.25" customHeight="1">
      <c r="A35" s="5"/>
      <c r="B35" s="1"/>
      <c r="C35" s="1" t="s">
        <v>89</v>
      </c>
      <c r="D35" s="2" t="s">
        <v>18</v>
      </c>
      <c r="E35" s="25">
        <v>666</v>
      </c>
      <c r="F35" s="25">
        <v>666</v>
      </c>
      <c r="G35" s="25">
        <v>666</v>
      </c>
      <c r="H35" s="22">
        <f t="shared" si="0"/>
        <v>100</v>
      </c>
      <c r="I35" s="24">
        <f t="shared" si="1"/>
        <v>0.0007616046419734315</v>
      </c>
    </row>
    <row r="36" spans="1:9" ht="59.25" customHeight="1">
      <c r="A36" s="5"/>
      <c r="B36" s="1"/>
      <c r="C36" s="1" t="s">
        <v>91</v>
      </c>
      <c r="D36" s="2" t="s">
        <v>45</v>
      </c>
      <c r="E36" s="25">
        <v>18000</v>
      </c>
      <c r="F36" s="25">
        <v>19500</v>
      </c>
      <c r="G36" s="25">
        <v>21025</v>
      </c>
      <c r="H36" s="22">
        <f t="shared" si="0"/>
        <v>107.82051282051282</v>
      </c>
      <c r="I36" s="24">
        <f t="shared" si="1"/>
        <v>0.02404314954578288</v>
      </c>
    </row>
    <row r="37" spans="1:9" ht="31.5" customHeight="1">
      <c r="A37" s="5"/>
      <c r="B37" s="1"/>
      <c r="C37" s="1" t="s">
        <v>101</v>
      </c>
      <c r="D37" s="2" t="s">
        <v>111</v>
      </c>
      <c r="E37" s="26">
        <v>3395944</v>
      </c>
      <c r="F37" s="26">
        <v>1334961</v>
      </c>
      <c r="G37" s="26">
        <v>16260</v>
      </c>
      <c r="H37" s="22">
        <f t="shared" si="0"/>
        <v>1.2180131104953629</v>
      </c>
      <c r="I37" s="24">
        <f t="shared" si="1"/>
        <v>0.018594131349081076</v>
      </c>
    </row>
    <row r="38" spans="1:9" ht="13.5" customHeight="1">
      <c r="A38" s="5"/>
      <c r="B38" s="1"/>
      <c r="C38" s="1" t="s">
        <v>93</v>
      </c>
      <c r="D38" s="2" t="s">
        <v>12</v>
      </c>
      <c r="E38" s="26">
        <v>0</v>
      </c>
      <c r="F38" s="26">
        <v>0</v>
      </c>
      <c r="G38" s="26">
        <v>51</v>
      </c>
      <c r="H38" s="22">
        <v>0</v>
      </c>
      <c r="I38" s="24">
        <f t="shared" si="1"/>
        <v>5.832107618715467E-05</v>
      </c>
    </row>
    <row r="39" spans="1:9" ht="16.5" customHeight="1">
      <c r="A39" s="5"/>
      <c r="B39" s="1"/>
      <c r="C39" s="1" t="s">
        <v>94</v>
      </c>
      <c r="D39" s="2" t="s">
        <v>13</v>
      </c>
      <c r="E39" s="26">
        <v>1000</v>
      </c>
      <c r="F39" s="26">
        <v>0</v>
      </c>
      <c r="G39" s="26"/>
      <c r="H39" s="22">
        <v>0</v>
      </c>
      <c r="I39" s="24">
        <f t="shared" si="1"/>
        <v>0</v>
      </c>
    </row>
    <row r="40" spans="1:9" ht="45" customHeight="1">
      <c r="A40" s="5"/>
      <c r="B40" s="1"/>
      <c r="C40" s="1">
        <v>2110</v>
      </c>
      <c r="D40" s="2" t="s">
        <v>6</v>
      </c>
      <c r="E40" s="26">
        <v>100000</v>
      </c>
      <c r="F40" s="26">
        <v>368198</v>
      </c>
      <c r="G40" s="26">
        <v>368197</v>
      </c>
      <c r="H40" s="22">
        <f t="shared" si="0"/>
        <v>99.99972840699841</v>
      </c>
      <c r="I40" s="24">
        <f t="shared" si="1"/>
        <v>0.42105186840944675</v>
      </c>
    </row>
    <row r="41" spans="1:9" ht="44.25" customHeight="1">
      <c r="A41" s="5"/>
      <c r="B41" s="1"/>
      <c r="C41" s="1">
        <v>2360</v>
      </c>
      <c r="D41" s="2" t="s">
        <v>20</v>
      </c>
      <c r="E41" s="25">
        <v>292500</v>
      </c>
      <c r="F41" s="25">
        <v>375000</v>
      </c>
      <c r="G41" s="25">
        <v>378787</v>
      </c>
      <c r="H41" s="22">
        <f t="shared" si="0"/>
        <v>101.00986666666667</v>
      </c>
      <c r="I41" s="24">
        <f t="shared" si="1"/>
        <v>0.43316206834713245</v>
      </c>
    </row>
    <row r="42" spans="1:9" ht="13.5" customHeight="1">
      <c r="A42" s="6">
        <v>710</v>
      </c>
      <c r="B42" s="3"/>
      <c r="C42" s="3"/>
      <c r="D42" s="4" t="s">
        <v>21</v>
      </c>
      <c r="E42" s="23">
        <f>E43+E49+E51+E53</f>
        <v>1314155</v>
      </c>
      <c r="F42" s="23">
        <f>F43+F49+F51+F53</f>
        <v>1396150</v>
      </c>
      <c r="G42" s="23">
        <f>G43+G49+G51+G53</f>
        <v>1311181</v>
      </c>
      <c r="H42" s="22">
        <f t="shared" si="0"/>
        <v>93.91404934999821</v>
      </c>
      <c r="I42" s="24">
        <f t="shared" si="1"/>
        <v>1.4994017058068556</v>
      </c>
    </row>
    <row r="43" spans="1:9" ht="15">
      <c r="A43" s="5"/>
      <c r="B43" s="1">
        <v>71012</v>
      </c>
      <c r="C43" s="1"/>
      <c r="D43" s="2" t="s">
        <v>22</v>
      </c>
      <c r="E43" s="25">
        <f>E45+E46+E47+E48</f>
        <v>900320</v>
      </c>
      <c r="F43" s="25">
        <f>F45+F46+F47+F48+F44</f>
        <v>813370</v>
      </c>
      <c r="G43" s="25">
        <f>G45+G46+G47+G48+G44</f>
        <v>728476</v>
      </c>
      <c r="H43" s="22">
        <f t="shared" si="0"/>
        <v>89.5626836495076</v>
      </c>
      <c r="I43" s="24">
        <f t="shared" si="1"/>
        <v>0.8330491038532095</v>
      </c>
    </row>
    <row r="44" spans="1:9" ht="15">
      <c r="A44" s="5"/>
      <c r="B44" s="1"/>
      <c r="C44" s="1" t="s">
        <v>90</v>
      </c>
      <c r="D44" s="2" t="s">
        <v>11</v>
      </c>
      <c r="E44" s="25">
        <v>0</v>
      </c>
      <c r="F44" s="25">
        <v>50</v>
      </c>
      <c r="G44" s="25">
        <v>111</v>
      </c>
      <c r="H44" s="22">
        <f t="shared" si="0"/>
        <v>222.00000000000003</v>
      </c>
      <c r="I44" s="24">
        <f t="shared" si="1"/>
        <v>0.00012693410699557192</v>
      </c>
    </row>
    <row r="45" spans="1:9" ht="15">
      <c r="A45" s="5"/>
      <c r="B45" s="1"/>
      <c r="C45" s="1" t="s">
        <v>92</v>
      </c>
      <c r="D45" s="2" t="s">
        <v>52</v>
      </c>
      <c r="E45" s="25">
        <v>800000</v>
      </c>
      <c r="F45" s="25">
        <v>713000</v>
      </c>
      <c r="G45" s="25">
        <v>627352</v>
      </c>
      <c r="H45" s="22">
        <f t="shared" si="0"/>
        <v>87.98765778401122</v>
      </c>
      <c r="I45" s="24">
        <f t="shared" si="1"/>
        <v>0.7174087017287031</v>
      </c>
    </row>
    <row r="46" spans="1:9" ht="15">
      <c r="A46" s="5"/>
      <c r="B46" s="1"/>
      <c r="C46" s="1" t="s">
        <v>93</v>
      </c>
      <c r="D46" s="2" t="s">
        <v>12</v>
      </c>
      <c r="E46" s="25">
        <v>200</v>
      </c>
      <c r="F46" s="25">
        <v>200</v>
      </c>
      <c r="G46" s="25">
        <v>896</v>
      </c>
      <c r="H46" s="22">
        <f t="shared" si="0"/>
        <v>448.00000000000006</v>
      </c>
      <c r="I46" s="24">
        <f t="shared" si="1"/>
        <v>0.0010246212600723643</v>
      </c>
    </row>
    <row r="47" spans="1:9" ht="15">
      <c r="A47" s="5"/>
      <c r="B47" s="1"/>
      <c r="C47" s="1" t="s">
        <v>94</v>
      </c>
      <c r="D47" s="2" t="s">
        <v>13</v>
      </c>
      <c r="E47" s="25">
        <v>120</v>
      </c>
      <c r="F47" s="25">
        <v>120</v>
      </c>
      <c r="G47" s="25">
        <v>117</v>
      </c>
      <c r="H47" s="22">
        <f t="shared" si="0"/>
        <v>97.5</v>
      </c>
      <c r="I47" s="24">
        <f t="shared" si="1"/>
        <v>0.00013379541007641364</v>
      </c>
    </row>
    <row r="48" spans="1:9" ht="45.75" customHeight="1">
      <c r="A48" s="5"/>
      <c r="B48" s="1"/>
      <c r="C48" s="1">
        <v>2110</v>
      </c>
      <c r="D48" s="2" t="s">
        <v>6</v>
      </c>
      <c r="E48" s="25">
        <v>100000</v>
      </c>
      <c r="F48" s="25">
        <v>100000</v>
      </c>
      <c r="G48" s="25">
        <v>100000</v>
      </c>
      <c r="H48" s="22">
        <f t="shared" si="0"/>
        <v>100</v>
      </c>
      <c r="I48" s="24">
        <f t="shared" si="1"/>
        <v>0.1143550513473621</v>
      </c>
    </row>
    <row r="49" spans="1:9" ht="15">
      <c r="A49" s="5"/>
      <c r="B49" s="1">
        <v>71013</v>
      </c>
      <c r="C49" s="1"/>
      <c r="D49" s="2" t="s">
        <v>23</v>
      </c>
      <c r="E49" s="25">
        <f>E50</f>
        <v>45000</v>
      </c>
      <c r="F49" s="25">
        <f>F50</f>
        <v>149962</v>
      </c>
      <c r="G49" s="25">
        <f>G50</f>
        <v>149940</v>
      </c>
      <c r="H49" s="22">
        <f t="shared" si="0"/>
        <v>99.98532961683625</v>
      </c>
      <c r="I49" s="24">
        <f t="shared" si="1"/>
        <v>0.17146396399023472</v>
      </c>
    </row>
    <row r="50" spans="1:9" ht="48" customHeight="1">
      <c r="A50" s="5"/>
      <c r="B50" s="1"/>
      <c r="C50" s="1">
        <v>2110</v>
      </c>
      <c r="D50" s="2" t="s">
        <v>6</v>
      </c>
      <c r="E50" s="25">
        <v>45000</v>
      </c>
      <c r="F50" s="25">
        <v>149962</v>
      </c>
      <c r="G50" s="25">
        <v>149940</v>
      </c>
      <c r="H50" s="22">
        <f t="shared" si="0"/>
        <v>99.98532961683625</v>
      </c>
      <c r="I50" s="24">
        <f t="shared" si="1"/>
        <v>0.17146396399023472</v>
      </c>
    </row>
    <row r="51" spans="1:9" ht="15">
      <c r="A51" s="5"/>
      <c r="B51" s="1">
        <v>71014</v>
      </c>
      <c r="C51" s="1"/>
      <c r="D51" s="2" t="s">
        <v>24</v>
      </c>
      <c r="E51" s="25">
        <f>E52</f>
        <v>15000</v>
      </c>
      <c r="F51" s="25">
        <f>F52</f>
        <v>0</v>
      </c>
      <c r="G51" s="25">
        <v>0</v>
      </c>
      <c r="H51" s="22">
        <v>0</v>
      </c>
      <c r="I51" s="24">
        <f t="shared" si="1"/>
        <v>0</v>
      </c>
    </row>
    <row r="52" spans="1:9" ht="44.25" customHeight="1">
      <c r="A52" s="5"/>
      <c r="B52" s="1"/>
      <c r="C52" s="1">
        <v>2110</v>
      </c>
      <c r="D52" s="2" t="s">
        <v>6</v>
      </c>
      <c r="E52" s="25">
        <v>15000</v>
      </c>
      <c r="F52" s="25">
        <v>0</v>
      </c>
      <c r="G52" s="25">
        <v>0</v>
      </c>
      <c r="H52" s="22">
        <v>0</v>
      </c>
      <c r="I52" s="24">
        <f t="shared" si="1"/>
        <v>0</v>
      </c>
    </row>
    <row r="53" spans="1:9" ht="15">
      <c r="A53" s="5"/>
      <c r="B53" s="1">
        <v>71015</v>
      </c>
      <c r="C53" s="1"/>
      <c r="D53" s="2" t="s">
        <v>25</v>
      </c>
      <c r="E53" s="25">
        <f>E54+E55+E56+E57+E58</f>
        <v>353835</v>
      </c>
      <c r="F53" s="25">
        <f>F54+F55+F56+F57</f>
        <v>432818</v>
      </c>
      <c r="G53" s="25">
        <f>G54+G55+G56+G57</f>
        <v>432765</v>
      </c>
      <c r="H53" s="22">
        <f t="shared" si="0"/>
        <v>99.98775466824392</v>
      </c>
      <c r="I53" s="24">
        <f t="shared" si="1"/>
        <v>0.49488863796341154</v>
      </c>
    </row>
    <row r="54" spans="1:9" ht="15">
      <c r="A54" s="5"/>
      <c r="B54" s="1"/>
      <c r="C54" s="1" t="s">
        <v>90</v>
      </c>
      <c r="D54" s="2" t="s">
        <v>11</v>
      </c>
      <c r="E54" s="25">
        <v>100</v>
      </c>
      <c r="F54" s="25">
        <v>100</v>
      </c>
      <c r="G54" s="25">
        <v>26</v>
      </c>
      <c r="H54" s="22">
        <f t="shared" si="0"/>
        <v>26</v>
      </c>
      <c r="I54" s="24">
        <f t="shared" si="1"/>
        <v>2.9732313350314144E-05</v>
      </c>
    </row>
    <row r="55" spans="1:9" ht="15">
      <c r="A55" s="5"/>
      <c r="B55" s="1"/>
      <c r="C55" s="1" t="s">
        <v>93</v>
      </c>
      <c r="D55" s="2" t="s">
        <v>12</v>
      </c>
      <c r="E55" s="25">
        <v>60</v>
      </c>
      <c r="F55" s="25">
        <v>60</v>
      </c>
      <c r="G55" s="25">
        <v>92</v>
      </c>
      <c r="H55" s="22">
        <f t="shared" si="0"/>
        <v>153.33333333333334</v>
      </c>
      <c r="I55" s="24">
        <f t="shared" si="1"/>
        <v>0.00010520664723957313</v>
      </c>
    </row>
    <row r="56" spans="1:9" ht="15">
      <c r="A56" s="5"/>
      <c r="B56" s="1"/>
      <c r="C56" s="1" t="s">
        <v>94</v>
      </c>
      <c r="D56" s="2" t="s">
        <v>13</v>
      </c>
      <c r="E56" s="25">
        <v>60</v>
      </c>
      <c r="F56" s="25">
        <v>60</v>
      </c>
      <c r="G56" s="25">
        <v>55</v>
      </c>
      <c r="H56" s="22">
        <f t="shared" si="0"/>
        <v>91.66666666666666</v>
      </c>
      <c r="I56" s="24">
        <f t="shared" si="1"/>
        <v>6.289527824104915E-05</v>
      </c>
    </row>
    <row r="57" spans="1:9" ht="45" customHeight="1">
      <c r="A57" s="5"/>
      <c r="B57" s="1"/>
      <c r="C57" s="1">
        <v>2110</v>
      </c>
      <c r="D57" s="2" t="s">
        <v>6</v>
      </c>
      <c r="E57" s="25">
        <v>353615</v>
      </c>
      <c r="F57" s="25">
        <v>432598</v>
      </c>
      <c r="G57" s="25">
        <v>432592</v>
      </c>
      <c r="H57" s="22">
        <f t="shared" si="0"/>
        <v>99.99861303103575</v>
      </c>
      <c r="I57" s="24">
        <f t="shared" si="1"/>
        <v>0.49469080372458063</v>
      </c>
    </row>
    <row r="58" spans="1:9" ht="45.75" customHeight="1">
      <c r="A58" s="5"/>
      <c r="B58" s="1"/>
      <c r="C58" s="1">
        <v>6410</v>
      </c>
      <c r="D58" s="2" t="s">
        <v>26</v>
      </c>
      <c r="E58" s="25">
        <v>0</v>
      </c>
      <c r="F58" s="25">
        <v>0</v>
      </c>
      <c r="G58" s="25">
        <v>0</v>
      </c>
      <c r="H58" s="22">
        <v>0</v>
      </c>
      <c r="I58" s="24">
        <f t="shared" si="1"/>
        <v>0</v>
      </c>
    </row>
    <row r="59" spans="1:9" ht="14.25">
      <c r="A59" s="6">
        <v>750</v>
      </c>
      <c r="B59" s="3"/>
      <c r="C59" s="3"/>
      <c r="D59" s="4" t="s">
        <v>27</v>
      </c>
      <c r="E59" s="23">
        <f>E60+E62+E68</f>
        <v>379464</v>
      </c>
      <c r="F59" s="23">
        <f>F60+F62+F68</f>
        <v>528164</v>
      </c>
      <c r="G59" s="23">
        <f>G60+G62+G68</f>
        <v>561686</v>
      </c>
      <c r="H59" s="22">
        <f t="shared" si="0"/>
        <v>106.34689225316379</v>
      </c>
      <c r="I59" s="24">
        <f t="shared" si="1"/>
        <v>0.6423163137109442</v>
      </c>
    </row>
    <row r="60" spans="1:9" ht="15">
      <c r="A60" s="5"/>
      <c r="B60" s="1">
        <v>75011</v>
      </c>
      <c r="C60" s="1"/>
      <c r="D60" s="2" t="s">
        <v>28</v>
      </c>
      <c r="E60" s="25">
        <f>E61</f>
        <v>159564</v>
      </c>
      <c r="F60" s="25">
        <f>F61</f>
        <v>159564</v>
      </c>
      <c r="G60" s="25">
        <f>G61</f>
        <v>159564</v>
      </c>
      <c r="H60" s="22">
        <f t="shared" si="0"/>
        <v>100</v>
      </c>
      <c r="I60" s="24">
        <f t="shared" si="1"/>
        <v>0.18246949413190486</v>
      </c>
    </row>
    <row r="61" spans="1:9" ht="46.5" customHeight="1">
      <c r="A61" s="5"/>
      <c r="B61" s="1"/>
      <c r="C61" s="1">
        <v>2110</v>
      </c>
      <c r="D61" s="2" t="s">
        <v>6</v>
      </c>
      <c r="E61" s="25">
        <v>159564</v>
      </c>
      <c r="F61" s="25">
        <v>159564</v>
      </c>
      <c r="G61" s="25">
        <v>159564</v>
      </c>
      <c r="H61" s="22">
        <f t="shared" si="0"/>
        <v>100</v>
      </c>
      <c r="I61" s="24">
        <f t="shared" si="1"/>
        <v>0.18246949413190486</v>
      </c>
    </row>
    <row r="62" spans="1:9" ht="15">
      <c r="A62" s="5"/>
      <c r="B62" s="1">
        <v>75020</v>
      </c>
      <c r="C62" s="1"/>
      <c r="D62" s="2" t="s">
        <v>29</v>
      </c>
      <c r="E62" s="25">
        <f>E63+E64+E65+E66+E67</f>
        <v>128150</v>
      </c>
      <c r="F62" s="25">
        <f>F63+F64+F65+F66+F67</f>
        <v>269350</v>
      </c>
      <c r="G62" s="25">
        <f>G63+G64+G65+G66+G67</f>
        <v>302872</v>
      </c>
      <c r="H62" s="22">
        <f t="shared" si="0"/>
        <v>112.44551698533508</v>
      </c>
      <c r="I62" s="24">
        <f t="shared" si="1"/>
        <v>0.3463494311167825</v>
      </c>
    </row>
    <row r="63" spans="1:9" ht="15">
      <c r="A63" s="5"/>
      <c r="B63" s="1"/>
      <c r="C63" s="1" t="s">
        <v>90</v>
      </c>
      <c r="D63" s="2" t="s">
        <v>11</v>
      </c>
      <c r="E63" s="25">
        <v>1500</v>
      </c>
      <c r="F63" s="25">
        <v>1500</v>
      </c>
      <c r="G63" s="25">
        <v>1540</v>
      </c>
      <c r="H63" s="22">
        <f t="shared" si="0"/>
        <v>102.66666666666666</v>
      </c>
      <c r="I63" s="24">
        <f t="shared" si="1"/>
        <v>0.001761067790749376</v>
      </c>
    </row>
    <row r="64" spans="1:9" ht="44.25" customHeight="1">
      <c r="A64" s="5"/>
      <c r="B64" s="1"/>
      <c r="C64" s="1" t="s">
        <v>91</v>
      </c>
      <c r="D64" s="2" t="s">
        <v>30</v>
      </c>
      <c r="E64" s="25">
        <v>86500</v>
      </c>
      <c r="F64" s="25">
        <v>86500</v>
      </c>
      <c r="G64" s="25">
        <v>92287</v>
      </c>
      <c r="H64" s="22">
        <f t="shared" si="0"/>
        <v>106.69017341040463</v>
      </c>
      <c r="I64" s="24">
        <f t="shared" si="1"/>
        <v>0.10553484623694005</v>
      </c>
    </row>
    <row r="65" spans="1:9" ht="16.5" customHeight="1">
      <c r="A65" s="5"/>
      <c r="B65" s="1"/>
      <c r="C65" s="1" t="s">
        <v>92</v>
      </c>
      <c r="D65" s="2" t="s">
        <v>52</v>
      </c>
      <c r="E65" s="25">
        <v>150</v>
      </c>
      <c r="F65" s="25">
        <v>150</v>
      </c>
      <c r="G65" s="25">
        <v>143</v>
      </c>
      <c r="H65" s="22">
        <f t="shared" si="0"/>
        <v>95.33333333333334</v>
      </c>
      <c r="I65" s="24">
        <f t="shared" si="1"/>
        <v>0.0001635277234267278</v>
      </c>
    </row>
    <row r="66" spans="1:9" ht="16.5" customHeight="1">
      <c r="A66" s="5"/>
      <c r="B66" s="1"/>
      <c r="C66" s="1" t="s">
        <v>93</v>
      </c>
      <c r="D66" s="2" t="s">
        <v>12</v>
      </c>
      <c r="E66" s="25">
        <v>30000</v>
      </c>
      <c r="F66" s="25">
        <v>138000</v>
      </c>
      <c r="G66" s="25">
        <v>165723</v>
      </c>
      <c r="H66" s="22">
        <f t="shared" si="0"/>
        <v>120.0891304347826</v>
      </c>
      <c r="I66" s="24">
        <f t="shared" si="1"/>
        <v>0.18951262174438888</v>
      </c>
    </row>
    <row r="67" spans="1:9" ht="16.5" customHeight="1">
      <c r="A67" s="5"/>
      <c r="B67" s="1"/>
      <c r="C67" s="1" t="s">
        <v>94</v>
      </c>
      <c r="D67" s="2" t="s">
        <v>13</v>
      </c>
      <c r="E67" s="25">
        <v>10000</v>
      </c>
      <c r="F67" s="25">
        <v>43200</v>
      </c>
      <c r="G67" s="25">
        <v>43179</v>
      </c>
      <c r="H67" s="22">
        <f t="shared" si="0"/>
        <v>99.95138888888889</v>
      </c>
      <c r="I67" s="24">
        <f t="shared" si="1"/>
        <v>0.04937736762127748</v>
      </c>
    </row>
    <row r="68" spans="1:9" ht="15" customHeight="1">
      <c r="A68" s="5"/>
      <c r="B68" s="1">
        <v>75075</v>
      </c>
      <c r="C68" s="1"/>
      <c r="D68" s="2" t="s">
        <v>99</v>
      </c>
      <c r="E68" s="25">
        <f>E70</f>
        <v>91750</v>
      </c>
      <c r="F68" s="25">
        <f>F70+F71+F69</f>
        <v>99250</v>
      </c>
      <c r="G68" s="25">
        <f>G70+G71+G69</f>
        <v>99250</v>
      </c>
      <c r="H68" s="22">
        <f aca="true" t="shared" si="2" ref="H68:H121">(G68/F68)*100</f>
        <v>100</v>
      </c>
      <c r="I68" s="24">
        <f aca="true" t="shared" si="3" ref="I68:I121">SUM((G68/87446946)*100)</f>
        <v>0.11349738846225688</v>
      </c>
    </row>
    <row r="69" spans="1:9" ht="15" customHeight="1">
      <c r="A69" s="5"/>
      <c r="B69" s="1"/>
      <c r="C69" s="1" t="s">
        <v>94</v>
      </c>
      <c r="D69" s="2" t="s">
        <v>13</v>
      </c>
      <c r="E69" s="25">
        <v>0</v>
      </c>
      <c r="F69" s="25">
        <v>2000</v>
      </c>
      <c r="G69" s="25">
        <v>2000</v>
      </c>
      <c r="H69" s="22">
        <f t="shared" si="2"/>
        <v>100</v>
      </c>
      <c r="I69" s="24">
        <f t="shared" si="3"/>
        <v>0.002287101026947242</v>
      </c>
    </row>
    <row r="70" spans="1:9" ht="30.75" customHeight="1">
      <c r="A70" s="5"/>
      <c r="B70" s="1"/>
      <c r="C70" s="1">
        <v>2310</v>
      </c>
      <c r="D70" s="2" t="s">
        <v>46</v>
      </c>
      <c r="E70" s="25">
        <v>91750</v>
      </c>
      <c r="F70" s="25">
        <v>92250</v>
      </c>
      <c r="G70" s="25">
        <v>92250</v>
      </c>
      <c r="H70" s="22">
        <f t="shared" si="2"/>
        <v>100</v>
      </c>
      <c r="I70" s="24">
        <f t="shared" si="3"/>
        <v>0.10549253486794154</v>
      </c>
    </row>
    <row r="71" spans="1:9" ht="46.5" customHeight="1">
      <c r="A71" s="5"/>
      <c r="B71" s="1"/>
      <c r="C71" s="1">
        <v>2700</v>
      </c>
      <c r="D71" s="2" t="s">
        <v>114</v>
      </c>
      <c r="E71" s="25">
        <v>0</v>
      </c>
      <c r="F71" s="25">
        <v>5000</v>
      </c>
      <c r="G71" s="25">
        <v>5000</v>
      </c>
      <c r="H71" s="22">
        <f t="shared" si="2"/>
        <v>100</v>
      </c>
      <c r="I71" s="24">
        <f t="shared" si="3"/>
        <v>0.005717752567368104</v>
      </c>
    </row>
    <row r="72" spans="1:9" ht="27.75" customHeight="1">
      <c r="A72" s="8">
        <v>754</v>
      </c>
      <c r="B72" s="9"/>
      <c r="C72" s="9"/>
      <c r="D72" s="10" t="s">
        <v>103</v>
      </c>
      <c r="E72" s="27">
        <f aca="true" t="shared" si="4" ref="E72:G73">E73</f>
        <v>3000</v>
      </c>
      <c r="F72" s="27">
        <f t="shared" si="4"/>
        <v>3000</v>
      </c>
      <c r="G72" s="27">
        <f t="shared" si="4"/>
        <v>3000</v>
      </c>
      <c r="H72" s="22">
        <f t="shared" si="2"/>
        <v>100</v>
      </c>
      <c r="I72" s="24">
        <f t="shared" si="3"/>
        <v>0.0034306515404208624</v>
      </c>
    </row>
    <row r="73" spans="1:9" ht="15" customHeight="1">
      <c r="A73" s="5"/>
      <c r="B73" s="1">
        <v>75414</v>
      </c>
      <c r="C73" s="1"/>
      <c r="D73" s="2" t="s">
        <v>127</v>
      </c>
      <c r="E73" s="26">
        <f t="shared" si="4"/>
        <v>3000</v>
      </c>
      <c r="F73" s="26">
        <f t="shared" si="4"/>
        <v>3000</v>
      </c>
      <c r="G73" s="26">
        <f t="shared" si="4"/>
        <v>3000</v>
      </c>
      <c r="H73" s="22">
        <f t="shared" si="2"/>
        <v>100</v>
      </c>
      <c r="I73" s="24">
        <f t="shared" si="3"/>
        <v>0.0034306515404208624</v>
      </c>
    </row>
    <row r="74" spans="1:9" ht="45" customHeight="1">
      <c r="A74" s="5"/>
      <c r="B74" s="1"/>
      <c r="C74" s="1">
        <v>2110</v>
      </c>
      <c r="D74" s="2" t="s">
        <v>6</v>
      </c>
      <c r="E74" s="26">
        <v>3000</v>
      </c>
      <c r="F74" s="26">
        <v>3000</v>
      </c>
      <c r="G74" s="26">
        <v>3000</v>
      </c>
      <c r="H74" s="22">
        <f t="shared" si="2"/>
        <v>100</v>
      </c>
      <c r="I74" s="24">
        <f t="shared" si="3"/>
        <v>0.0034306515404208624</v>
      </c>
    </row>
    <row r="75" spans="1:9" ht="58.5" customHeight="1">
      <c r="A75" s="6">
        <v>756</v>
      </c>
      <c r="B75" s="3"/>
      <c r="C75" s="3"/>
      <c r="D75" s="4" t="s">
        <v>31</v>
      </c>
      <c r="E75" s="23">
        <f>E76+E79</f>
        <v>8837009</v>
      </c>
      <c r="F75" s="23">
        <f>F76+F79</f>
        <v>9058509</v>
      </c>
      <c r="G75" s="23">
        <f>G76+G79</f>
        <v>9295868</v>
      </c>
      <c r="H75" s="22">
        <f t="shared" si="2"/>
        <v>102.62028773167857</v>
      </c>
      <c r="I75" s="24">
        <f t="shared" si="3"/>
        <v>10.630294624583001</v>
      </c>
    </row>
    <row r="76" spans="1:9" ht="29.25" customHeight="1">
      <c r="A76" s="5"/>
      <c r="B76" s="1">
        <v>75618</v>
      </c>
      <c r="C76" s="1"/>
      <c r="D76" s="2" t="s">
        <v>32</v>
      </c>
      <c r="E76" s="25">
        <f>E77+E78</f>
        <v>1470000</v>
      </c>
      <c r="F76" s="25">
        <f>F77+F78</f>
        <v>1691500</v>
      </c>
      <c r="G76" s="25">
        <f>G77+G78</f>
        <v>1672140</v>
      </c>
      <c r="H76" s="22">
        <f t="shared" si="2"/>
        <v>98.85545373928466</v>
      </c>
      <c r="I76" s="24">
        <f t="shared" si="3"/>
        <v>1.9121765555997805</v>
      </c>
    </row>
    <row r="77" spans="1:9" ht="15" customHeight="1">
      <c r="A77" s="5"/>
      <c r="B77" s="1"/>
      <c r="C77" s="1" t="s">
        <v>88</v>
      </c>
      <c r="D77" s="2" t="s">
        <v>33</v>
      </c>
      <c r="E77" s="25">
        <v>1300000</v>
      </c>
      <c r="F77" s="25">
        <v>1320000</v>
      </c>
      <c r="G77" s="25">
        <v>1353200</v>
      </c>
      <c r="H77" s="22">
        <f t="shared" si="2"/>
        <v>102.51515151515152</v>
      </c>
      <c r="I77" s="24">
        <f t="shared" si="3"/>
        <v>1.5474525548325038</v>
      </c>
    </row>
    <row r="78" spans="1:9" ht="29.25" customHeight="1">
      <c r="A78" s="5"/>
      <c r="B78" s="1"/>
      <c r="C78" s="1" t="s">
        <v>109</v>
      </c>
      <c r="D78" s="2" t="s">
        <v>120</v>
      </c>
      <c r="E78" s="25">
        <v>170000</v>
      </c>
      <c r="F78" s="25">
        <v>371500</v>
      </c>
      <c r="G78" s="25">
        <v>318940</v>
      </c>
      <c r="H78" s="22">
        <f t="shared" si="2"/>
        <v>85.85195154777927</v>
      </c>
      <c r="I78" s="24">
        <f t="shared" si="3"/>
        <v>0.3647240007672766</v>
      </c>
    </row>
    <row r="79" spans="1:9" ht="33" customHeight="1">
      <c r="A79" s="5"/>
      <c r="B79" s="1">
        <v>75622</v>
      </c>
      <c r="C79" s="1"/>
      <c r="D79" s="2" t="s">
        <v>34</v>
      </c>
      <c r="E79" s="25">
        <f>E80+E81</f>
        <v>7367009</v>
      </c>
      <c r="F79" s="25">
        <f>F80+F81</f>
        <v>7367009</v>
      </c>
      <c r="G79" s="25">
        <f>G80+G81</f>
        <v>7623728</v>
      </c>
      <c r="H79" s="22">
        <f t="shared" si="2"/>
        <v>103.4847113665804</v>
      </c>
      <c r="I79" s="24">
        <f t="shared" si="3"/>
        <v>8.718118068983221</v>
      </c>
    </row>
    <row r="80" spans="1:9" ht="15">
      <c r="A80" s="5"/>
      <c r="B80" s="1"/>
      <c r="C80" s="1" t="s">
        <v>95</v>
      </c>
      <c r="D80" s="2" t="s">
        <v>35</v>
      </c>
      <c r="E80" s="25">
        <v>7267027</v>
      </c>
      <c r="F80" s="25">
        <v>7267027</v>
      </c>
      <c r="G80" s="25">
        <v>7492631</v>
      </c>
      <c r="H80" s="22">
        <f t="shared" si="2"/>
        <v>103.10448825909137</v>
      </c>
      <c r="I80" s="24">
        <f t="shared" si="3"/>
        <v>8.56820202731837</v>
      </c>
    </row>
    <row r="81" spans="1:9" ht="15">
      <c r="A81" s="5"/>
      <c r="B81" s="1"/>
      <c r="C81" s="1" t="s">
        <v>96</v>
      </c>
      <c r="D81" s="2" t="s">
        <v>36</v>
      </c>
      <c r="E81" s="25">
        <v>99982</v>
      </c>
      <c r="F81" s="25">
        <v>99982</v>
      </c>
      <c r="G81" s="25">
        <v>131097</v>
      </c>
      <c r="H81" s="22">
        <f t="shared" si="2"/>
        <v>131.1206017083075</v>
      </c>
      <c r="I81" s="24">
        <f t="shared" si="3"/>
        <v>0.14991604166485129</v>
      </c>
    </row>
    <row r="82" spans="1:9" ht="14.25">
      <c r="A82" s="6">
        <v>758</v>
      </c>
      <c r="B82" s="3"/>
      <c r="C82" s="3"/>
      <c r="D82" s="4" t="s">
        <v>37</v>
      </c>
      <c r="E82" s="23">
        <f>E83+E85+E87</f>
        <v>20984772</v>
      </c>
      <c r="F82" s="23">
        <f>F83+F85+F87</f>
        <v>21124555</v>
      </c>
      <c r="G82" s="23">
        <f>G83+G85+G87</f>
        <v>21124555</v>
      </c>
      <c r="H82" s="22">
        <f t="shared" si="2"/>
        <v>100</v>
      </c>
      <c r="I82" s="24">
        <f t="shared" si="3"/>
        <v>24.156995717151748</v>
      </c>
    </row>
    <row r="83" spans="1:9" ht="28.5" customHeight="1">
      <c r="A83" s="5"/>
      <c r="B83" s="1">
        <v>75801</v>
      </c>
      <c r="C83" s="1"/>
      <c r="D83" s="2" t="s">
        <v>38</v>
      </c>
      <c r="E83" s="25">
        <f>E84</f>
        <v>15958485</v>
      </c>
      <c r="F83" s="25">
        <f>F84</f>
        <v>16098277</v>
      </c>
      <c r="G83" s="25">
        <f>G84</f>
        <v>16098277</v>
      </c>
      <c r="H83" s="22">
        <f t="shared" si="2"/>
        <v>100</v>
      </c>
      <c r="I83" s="24">
        <f t="shared" si="3"/>
        <v>18.40919292939058</v>
      </c>
    </row>
    <row r="84" spans="1:9" ht="15">
      <c r="A84" s="5"/>
      <c r="B84" s="1"/>
      <c r="C84" s="1">
        <v>2920</v>
      </c>
      <c r="D84" s="2" t="s">
        <v>39</v>
      </c>
      <c r="E84" s="25">
        <v>15958485</v>
      </c>
      <c r="F84" s="25">
        <v>16098277</v>
      </c>
      <c r="G84" s="25">
        <v>16098277</v>
      </c>
      <c r="H84" s="22">
        <f t="shared" si="2"/>
        <v>100</v>
      </c>
      <c r="I84" s="24">
        <f t="shared" si="3"/>
        <v>18.40919292939058</v>
      </c>
    </row>
    <row r="85" spans="1:9" ht="15">
      <c r="A85" s="5"/>
      <c r="B85" s="1">
        <v>75803</v>
      </c>
      <c r="C85" s="1"/>
      <c r="D85" s="2" t="s">
        <v>40</v>
      </c>
      <c r="E85" s="25">
        <f>E86</f>
        <v>4214784</v>
      </c>
      <c r="F85" s="25">
        <f>F86</f>
        <v>4214784</v>
      </c>
      <c r="G85" s="25">
        <f>G86</f>
        <v>4214784</v>
      </c>
      <c r="H85" s="22">
        <f t="shared" si="2"/>
        <v>100</v>
      </c>
      <c r="I85" s="24">
        <f t="shared" si="3"/>
        <v>4.819818407380402</v>
      </c>
    </row>
    <row r="86" spans="1:9" ht="15">
      <c r="A86" s="5"/>
      <c r="B86" s="1"/>
      <c r="C86" s="1">
        <v>2920</v>
      </c>
      <c r="D86" s="2" t="s">
        <v>39</v>
      </c>
      <c r="E86" s="25">
        <v>4214784</v>
      </c>
      <c r="F86" s="25">
        <v>4214784</v>
      </c>
      <c r="G86" s="25">
        <v>4214784</v>
      </c>
      <c r="H86" s="22">
        <f t="shared" si="2"/>
        <v>100</v>
      </c>
      <c r="I86" s="24">
        <f t="shared" si="3"/>
        <v>4.819818407380402</v>
      </c>
    </row>
    <row r="87" spans="1:9" ht="15">
      <c r="A87" s="5"/>
      <c r="B87" s="1">
        <v>75832</v>
      </c>
      <c r="C87" s="2"/>
      <c r="D87" s="2" t="s">
        <v>41</v>
      </c>
      <c r="E87" s="25">
        <f>E88</f>
        <v>811503</v>
      </c>
      <c r="F87" s="25">
        <f>F88</f>
        <v>811494</v>
      </c>
      <c r="G87" s="25">
        <f>G88</f>
        <v>811494</v>
      </c>
      <c r="H87" s="22">
        <f t="shared" si="2"/>
        <v>100</v>
      </c>
      <c r="I87" s="24">
        <f t="shared" si="3"/>
        <v>0.9279843803807626</v>
      </c>
    </row>
    <row r="88" spans="1:9" ht="15">
      <c r="A88" s="5"/>
      <c r="B88" s="1"/>
      <c r="C88" s="1">
        <v>2920</v>
      </c>
      <c r="D88" s="2" t="s">
        <v>39</v>
      </c>
      <c r="E88" s="25">
        <v>811503</v>
      </c>
      <c r="F88" s="25">
        <v>811494</v>
      </c>
      <c r="G88" s="25">
        <v>811494</v>
      </c>
      <c r="H88" s="22">
        <f t="shared" si="2"/>
        <v>100</v>
      </c>
      <c r="I88" s="24">
        <f t="shared" si="3"/>
        <v>0.9279843803807626</v>
      </c>
    </row>
    <row r="89" spans="1:9" ht="14.25">
      <c r="A89" s="6">
        <v>801</v>
      </c>
      <c r="B89" s="3"/>
      <c r="C89" s="3"/>
      <c r="D89" s="4" t="s">
        <v>42</v>
      </c>
      <c r="E89" s="23">
        <f>E90+E93+E99+E101+E103+E110+E115+E117</f>
        <v>5226308</v>
      </c>
      <c r="F89" s="23">
        <f>F90+F93+F99+F101+F103+F110+F115+F117</f>
        <v>4657604</v>
      </c>
      <c r="G89" s="23">
        <f>G90+G93+G99+G101+G103+G110+G115+G117</f>
        <v>4590785</v>
      </c>
      <c r="H89" s="22">
        <f t="shared" si="2"/>
        <v>98.56537825027632</v>
      </c>
      <c r="I89" s="24">
        <f t="shared" si="3"/>
        <v>5.249794543996996</v>
      </c>
    </row>
    <row r="90" spans="1:9" ht="15">
      <c r="A90" s="5"/>
      <c r="B90" s="1">
        <v>80102</v>
      </c>
      <c r="C90" s="1"/>
      <c r="D90" s="2" t="s">
        <v>43</v>
      </c>
      <c r="E90" s="25">
        <f>E91+E92</f>
        <v>250</v>
      </c>
      <c r="F90" s="25">
        <f>F91+F92</f>
        <v>250</v>
      </c>
      <c r="G90" s="25">
        <f>G91+G92</f>
        <v>405</v>
      </c>
      <c r="H90" s="22">
        <f t="shared" si="2"/>
        <v>162</v>
      </c>
      <c r="I90" s="24">
        <f t="shared" si="3"/>
        <v>0.00046313795795681643</v>
      </c>
    </row>
    <row r="91" spans="1:9" ht="15">
      <c r="A91" s="5"/>
      <c r="B91" s="1"/>
      <c r="C91" s="1" t="s">
        <v>93</v>
      </c>
      <c r="D91" s="2" t="s">
        <v>12</v>
      </c>
      <c r="E91" s="25">
        <v>150</v>
      </c>
      <c r="F91" s="25">
        <v>150</v>
      </c>
      <c r="G91" s="25">
        <v>276</v>
      </c>
      <c r="H91" s="22">
        <f t="shared" si="2"/>
        <v>184</v>
      </c>
      <c r="I91" s="24">
        <f t="shared" si="3"/>
        <v>0.0003156199417187194</v>
      </c>
    </row>
    <row r="92" spans="1:9" ht="15">
      <c r="A92" s="5"/>
      <c r="B92" s="1"/>
      <c r="C92" s="1" t="s">
        <v>94</v>
      </c>
      <c r="D92" s="2" t="s">
        <v>13</v>
      </c>
      <c r="E92" s="25">
        <v>100</v>
      </c>
      <c r="F92" s="25">
        <v>100</v>
      </c>
      <c r="G92" s="25">
        <v>129</v>
      </c>
      <c r="H92" s="22">
        <f t="shared" si="2"/>
        <v>129</v>
      </c>
      <c r="I92" s="24">
        <f t="shared" si="3"/>
        <v>0.0001475180162380971</v>
      </c>
    </row>
    <row r="93" spans="1:9" ht="16.5" customHeight="1">
      <c r="A93" s="5"/>
      <c r="B93" s="1">
        <v>80110</v>
      </c>
      <c r="C93" s="1"/>
      <c r="D93" s="2" t="s">
        <v>44</v>
      </c>
      <c r="E93" s="25">
        <f>E94+E95+E96+E97+E98</f>
        <v>4959955</v>
      </c>
      <c r="F93" s="25">
        <f>F94+F95+F96+F97+F98</f>
        <v>4236376</v>
      </c>
      <c r="G93" s="25">
        <f>G94+G95+G96+G97+G98</f>
        <v>4189014</v>
      </c>
      <c r="H93" s="22">
        <f t="shared" si="2"/>
        <v>98.882016138322</v>
      </c>
      <c r="I93" s="24">
        <f t="shared" si="3"/>
        <v>4.790349110648187</v>
      </c>
    </row>
    <row r="94" spans="1:9" ht="61.5" customHeight="1">
      <c r="A94" s="5"/>
      <c r="B94" s="1"/>
      <c r="C94" s="1" t="s">
        <v>91</v>
      </c>
      <c r="D94" s="2" t="s">
        <v>45</v>
      </c>
      <c r="E94" s="25">
        <v>3500</v>
      </c>
      <c r="F94" s="25">
        <v>21500</v>
      </c>
      <c r="G94" s="25">
        <v>23398</v>
      </c>
      <c r="H94" s="22">
        <f t="shared" si="2"/>
        <v>108.82790697674419</v>
      </c>
      <c r="I94" s="24">
        <f t="shared" si="3"/>
        <v>0.026756794914255783</v>
      </c>
    </row>
    <row r="95" spans="1:9" ht="15">
      <c r="A95" s="5"/>
      <c r="B95" s="1"/>
      <c r="C95" s="1" t="s">
        <v>93</v>
      </c>
      <c r="D95" s="2" t="s">
        <v>12</v>
      </c>
      <c r="E95" s="25">
        <v>150</v>
      </c>
      <c r="F95" s="25">
        <v>150</v>
      </c>
      <c r="G95" s="25">
        <v>348</v>
      </c>
      <c r="H95" s="22">
        <f t="shared" si="2"/>
        <v>231.99999999999997</v>
      </c>
      <c r="I95" s="24">
        <f t="shared" si="3"/>
        <v>0.0003979555786888201</v>
      </c>
    </row>
    <row r="96" spans="1:9" ht="15">
      <c r="A96" s="5"/>
      <c r="B96" s="1"/>
      <c r="C96" s="1" t="s">
        <v>94</v>
      </c>
      <c r="D96" s="2" t="s">
        <v>13</v>
      </c>
      <c r="E96" s="25">
        <v>300</v>
      </c>
      <c r="F96" s="25">
        <v>259517</v>
      </c>
      <c r="G96" s="25">
        <v>259654</v>
      </c>
      <c r="H96" s="22">
        <f t="shared" si="2"/>
        <v>100.05279037596766</v>
      </c>
      <c r="I96" s="24">
        <f t="shared" si="3"/>
        <v>0.29692746502547956</v>
      </c>
    </row>
    <row r="97" spans="1:9" ht="29.25" customHeight="1">
      <c r="A97" s="5"/>
      <c r="B97" s="1"/>
      <c r="C97" s="1">
        <v>2310</v>
      </c>
      <c r="D97" s="2" t="s">
        <v>46</v>
      </c>
      <c r="E97" s="25">
        <v>4916005</v>
      </c>
      <c r="F97" s="25">
        <v>3955209</v>
      </c>
      <c r="G97" s="25">
        <v>3905614</v>
      </c>
      <c r="H97" s="22">
        <f t="shared" si="2"/>
        <v>98.74608396168192</v>
      </c>
      <c r="I97" s="24">
        <f t="shared" si="3"/>
        <v>4.466266895129762</v>
      </c>
    </row>
    <row r="98" spans="1:9" ht="45" customHeight="1">
      <c r="A98" s="5"/>
      <c r="B98" s="1"/>
      <c r="C98" s="1">
        <v>6610</v>
      </c>
      <c r="D98" s="2" t="s">
        <v>108</v>
      </c>
      <c r="E98" s="25">
        <v>40000</v>
      </c>
      <c r="F98" s="25">
        <v>0</v>
      </c>
      <c r="G98" s="25">
        <v>0</v>
      </c>
      <c r="H98" s="22">
        <v>0</v>
      </c>
      <c r="I98" s="24">
        <f t="shared" si="3"/>
        <v>0</v>
      </c>
    </row>
    <row r="99" spans="1:9" ht="15">
      <c r="A99" s="5"/>
      <c r="B99" s="1">
        <v>80111</v>
      </c>
      <c r="C99" s="1"/>
      <c r="D99" s="2" t="s">
        <v>47</v>
      </c>
      <c r="E99" s="25">
        <f>E100</f>
        <v>80</v>
      </c>
      <c r="F99" s="25">
        <f>F100</f>
        <v>80</v>
      </c>
      <c r="G99" s="25">
        <f>G100</f>
        <v>87</v>
      </c>
      <c r="H99" s="22">
        <f t="shared" si="2"/>
        <v>108.74999999999999</v>
      </c>
      <c r="I99" s="24">
        <f t="shared" si="3"/>
        <v>9.948889467220502E-05</v>
      </c>
    </row>
    <row r="100" spans="1:9" ht="15">
      <c r="A100" s="5"/>
      <c r="B100" s="1"/>
      <c r="C100" s="1" t="s">
        <v>94</v>
      </c>
      <c r="D100" s="2" t="s">
        <v>13</v>
      </c>
      <c r="E100" s="25">
        <v>80</v>
      </c>
      <c r="F100" s="25">
        <v>80</v>
      </c>
      <c r="G100" s="25">
        <v>87</v>
      </c>
      <c r="H100" s="22">
        <f t="shared" si="2"/>
        <v>108.74999999999999</v>
      </c>
      <c r="I100" s="24">
        <f t="shared" si="3"/>
        <v>9.948889467220502E-05</v>
      </c>
    </row>
    <row r="101" spans="1:9" ht="15">
      <c r="A101" s="5"/>
      <c r="B101" s="1">
        <v>80113</v>
      </c>
      <c r="C101" s="1"/>
      <c r="D101" s="2" t="s">
        <v>48</v>
      </c>
      <c r="E101" s="25">
        <f>E102</f>
        <v>33210</v>
      </c>
      <c r="F101" s="25">
        <f>F102</f>
        <v>37256</v>
      </c>
      <c r="G101" s="25">
        <f>G102</f>
        <v>27843</v>
      </c>
      <c r="H101" s="22">
        <f t="shared" si="2"/>
        <v>74.73427098990767</v>
      </c>
      <c r="I101" s="24">
        <f t="shared" si="3"/>
        <v>0.03183987694664603</v>
      </c>
    </row>
    <row r="102" spans="1:9" ht="45.75" customHeight="1">
      <c r="A102" s="5"/>
      <c r="B102" s="1"/>
      <c r="C102" s="1">
        <v>2310</v>
      </c>
      <c r="D102" s="2" t="s">
        <v>49</v>
      </c>
      <c r="E102" s="25">
        <v>33210</v>
      </c>
      <c r="F102" s="25">
        <v>37256</v>
      </c>
      <c r="G102" s="25">
        <v>27843</v>
      </c>
      <c r="H102" s="22">
        <f t="shared" si="2"/>
        <v>74.73427098990767</v>
      </c>
      <c r="I102" s="24">
        <f t="shared" si="3"/>
        <v>0.03183987694664603</v>
      </c>
    </row>
    <row r="103" spans="1:9" ht="15">
      <c r="A103" s="5"/>
      <c r="B103" s="1">
        <v>80120</v>
      </c>
      <c r="C103" s="1"/>
      <c r="D103" s="2" t="s">
        <v>50</v>
      </c>
      <c r="E103" s="25">
        <f>E104+E105+E106+E107+E108</f>
        <v>7070</v>
      </c>
      <c r="F103" s="25">
        <f>F104+F105+F106+F107+F108+F109</f>
        <v>157713</v>
      </c>
      <c r="G103" s="25">
        <f>G104+G105+G106+G107+G108+G109</f>
        <v>155226</v>
      </c>
      <c r="H103" s="22">
        <f t="shared" si="2"/>
        <v>98.42308497080138</v>
      </c>
      <c r="I103" s="24">
        <f t="shared" si="3"/>
        <v>0.17750877200445628</v>
      </c>
    </row>
    <row r="104" spans="1:9" ht="15">
      <c r="A104" s="5"/>
      <c r="B104" s="1"/>
      <c r="C104" s="1" t="s">
        <v>90</v>
      </c>
      <c r="D104" s="2" t="s">
        <v>11</v>
      </c>
      <c r="E104" s="25">
        <v>600</v>
      </c>
      <c r="F104" s="25">
        <v>600</v>
      </c>
      <c r="G104" s="25">
        <v>344</v>
      </c>
      <c r="H104" s="22">
        <f t="shared" si="2"/>
        <v>57.333333333333336</v>
      </c>
      <c r="I104" s="24">
        <f t="shared" si="3"/>
        <v>0.0003933813766349256</v>
      </c>
    </row>
    <row r="105" spans="1:9" ht="59.25" customHeight="1">
      <c r="A105" s="5"/>
      <c r="B105" s="1"/>
      <c r="C105" s="1" t="s">
        <v>91</v>
      </c>
      <c r="D105" s="2" t="s">
        <v>45</v>
      </c>
      <c r="E105" s="25">
        <v>5000</v>
      </c>
      <c r="F105" s="25">
        <v>5000</v>
      </c>
      <c r="G105" s="25">
        <v>2750</v>
      </c>
      <c r="H105" s="22">
        <f t="shared" si="2"/>
        <v>55.00000000000001</v>
      </c>
      <c r="I105" s="24">
        <f t="shared" si="3"/>
        <v>0.0031447639120524575</v>
      </c>
    </row>
    <row r="106" spans="1:9" ht="15">
      <c r="A106" s="5"/>
      <c r="B106" s="1"/>
      <c r="C106" s="1" t="s">
        <v>93</v>
      </c>
      <c r="D106" s="2" t="s">
        <v>12</v>
      </c>
      <c r="E106" s="25">
        <v>690</v>
      </c>
      <c r="F106" s="25">
        <v>690</v>
      </c>
      <c r="G106" s="25">
        <v>544</v>
      </c>
      <c r="H106" s="22">
        <f t="shared" si="2"/>
        <v>78.84057971014494</v>
      </c>
      <c r="I106" s="24">
        <f t="shared" si="3"/>
        <v>0.0006220914793296497</v>
      </c>
    </row>
    <row r="107" spans="1:9" ht="15">
      <c r="A107" s="5"/>
      <c r="B107" s="1"/>
      <c r="C107" s="1" t="s">
        <v>94</v>
      </c>
      <c r="D107" s="2" t="s">
        <v>13</v>
      </c>
      <c r="E107" s="25">
        <v>780</v>
      </c>
      <c r="F107" s="25">
        <v>780</v>
      </c>
      <c r="G107" s="25">
        <v>945</v>
      </c>
      <c r="H107" s="22">
        <f t="shared" si="2"/>
        <v>121.15384615384615</v>
      </c>
      <c r="I107" s="24">
        <f t="shared" si="3"/>
        <v>0.0010806552352325717</v>
      </c>
    </row>
    <row r="108" spans="1:9" ht="45">
      <c r="A108" s="5"/>
      <c r="B108" s="1"/>
      <c r="C108" s="1">
        <v>2700</v>
      </c>
      <c r="D108" s="2" t="s">
        <v>106</v>
      </c>
      <c r="E108" s="25">
        <v>0</v>
      </c>
      <c r="F108" s="25">
        <v>80643</v>
      </c>
      <c r="G108" s="25">
        <v>80643</v>
      </c>
      <c r="H108" s="22">
        <f t="shared" si="2"/>
        <v>100</v>
      </c>
      <c r="I108" s="24">
        <f t="shared" si="3"/>
        <v>0.09221934405805321</v>
      </c>
    </row>
    <row r="109" spans="1:9" ht="60">
      <c r="A109" s="5"/>
      <c r="B109" s="1"/>
      <c r="C109" s="1">
        <v>6300</v>
      </c>
      <c r="D109" s="2" t="s">
        <v>138</v>
      </c>
      <c r="E109" s="25">
        <v>0</v>
      </c>
      <c r="F109" s="25">
        <v>70000</v>
      </c>
      <c r="G109" s="25">
        <v>70000</v>
      </c>
      <c r="H109" s="22">
        <f t="shared" si="2"/>
        <v>100</v>
      </c>
      <c r="I109" s="24">
        <f t="shared" si="3"/>
        <v>0.08004853594315346</v>
      </c>
    </row>
    <row r="110" spans="1:9" ht="15">
      <c r="A110" s="5"/>
      <c r="B110" s="1">
        <v>80130</v>
      </c>
      <c r="C110" s="1"/>
      <c r="D110" s="2" t="s">
        <v>51</v>
      </c>
      <c r="E110" s="25">
        <f>E111+E112+E113+E114</f>
        <v>1350</v>
      </c>
      <c r="F110" s="25">
        <f>F111+F112+F113+F114</f>
        <v>1350</v>
      </c>
      <c r="G110" s="25">
        <f>G111+G112+G113+G114</f>
        <v>3079</v>
      </c>
      <c r="H110" s="22">
        <f t="shared" si="2"/>
        <v>228.0740740740741</v>
      </c>
      <c r="I110" s="24">
        <f t="shared" si="3"/>
        <v>0.0035209920309852787</v>
      </c>
    </row>
    <row r="111" spans="1:9" ht="15">
      <c r="A111" s="5"/>
      <c r="B111" s="1"/>
      <c r="C111" s="1" t="s">
        <v>90</v>
      </c>
      <c r="D111" s="2" t="s">
        <v>11</v>
      </c>
      <c r="E111" s="25">
        <v>200</v>
      </c>
      <c r="F111" s="25">
        <v>200</v>
      </c>
      <c r="G111" s="25">
        <v>429</v>
      </c>
      <c r="H111" s="22">
        <f t="shared" si="2"/>
        <v>214.5</v>
      </c>
      <c r="I111" s="24">
        <f t="shared" si="3"/>
        <v>0.0004905831702801833</v>
      </c>
    </row>
    <row r="112" spans="1:9" ht="60" customHeight="1">
      <c r="A112" s="5"/>
      <c r="B112" s="1"/>
      <c r="C112" s="1" t="s">
        <v>91</v>
      </c>
      <c r="D112" s="2" t="s">
        <v>45</v>
      </c>
      <c r="E112" s="25">
        <v>600</v>
      </c>
      <c r="F112" s="25">
        <v>600</v>
      </c>
      <c r="G112" s="25">
        <v>1930</v>
      </c>
      <c r="H112" s="22">
        <f t="shared" si="2"/>
        <v>321.6666666666667</v>
      </c>
      <c r="I112" s="24">
        <f t="shared" si="3"/>
        <v>0.0022070524910040882</v>
      </c>
    </row>
    <row r="113" spans="1:9" ht="15">
      <c r="A113" s="5"/>
      <c r="B113" s="1"/>
      <c r="C113" s="1" t="s">
        <v>93</v>
      </c>
      <c r="D113" s="2" t="s">
        <v>12</v>
      </c>
      <c r="E113" s="25">
        <v>300</v>
      </c>
      <c r="F113" s="25">
        <v>300</v>
      </c>
      <c r="G113" s="25">
        <v>493</v>
      </c>
      <c r="H113" s="22">
        <f t="shared" si="2"/>
        <v>164.33333333333334</v>
      </c>
      <c r="I113" s="24">
        <f t="shared" si="3"/>
        <v>0.0005637704031424951</v>
      </c>
    </row>
    <row r="114" spans="1:9" ht="15">
      <c r="A114" s="5"/>
      <c r="B114" s="1"/>
      <c r="C114" s="1" t="s">
        <v>94</v>
      </c>
      <c r="D114" s="2" t="s">
        <v>13</v>
      </c>
      <c r="E114" s="25">
        <v>250</v>
      </c>
      <c r="F114" s="25">
        <v>250</v>
      </c>
      <c r="G114" s="25">
        <v>227</v>
      </c>
      <c r="H114" s="22">
        <f t="shared" si="2"/>
        <v>90.8</v>
      </c>
      <c r="I114" s="24">
        <f t="shared" si="3"/>
        <v>0.00025958596655851194</v>
      </c>
    </row>
    <row r="115" spans="1:9" ht="15">
      <c r="A115" s="5"/>
      <c r="B115" s="1">
        <v>80146</v>
      </c>
      <c r="C115" s="1"/>
      <c r="D115" s="2" t="s">
        <v>53</v>
      </c>
      <c r="E115" s="25">
        <f>E116</f>
        <v>25563</v>
      </c>
      <c r="F115" s="25">
        <f>F116</f>
        <v>18765</v>
      </c>
      <c r="G115" s="25">
        <f>G116</f>
        <v>13584</v>
      </c>
      <c r="H115" s="22">
        <f t="shared" si="2"/>
        <v>72.39008792965627</v>
      </c>
      <c r="I115" s="24">
        <f t="shared" si="3"/>
        <v>0.015533990175025665</v>
      </c>
    </row>
    <row r="116" spans="1:9" ht="30.75" customHeight="1">
      <c r="A116" s="5"/>
      <c r="B116" s="1"/>
      <c r="C116" s="1">
        <v>2310</v>
      </c>
      <c r="D116" s="2" t="s">
        <v>54</v>
      </c>
      <c r="E116" s="25">
        <v>25563</v>
      </c>
      <c r="F116" s="25">
        <v>18765</v>
      </c>
      <c r="G116" s="25">
        <v>13584</v>
      </c>
      <c r="H116" s="22">
        <f t="shared" si="2"/>
        <v>72.39008792965627</v>
      </c>
      <c r="I116" s="24">
        <f t="shared" si="3"/>
        <v>0.015533990175025665</v>
      </c>
    </row>
    <row r="117" spans="1:9" ht="15">
      <c r="A117" s="5"/>
      <c r="B117" s="1">
        <v>80195</v>
      </c>
      <c r="C117" s="1"/>
      <c r="D117" s="2" t="s">
        <v>55</v>
      </c>
      <c r="E117" s="25">
        <f>E118+E119+E120+E121+E122</f>
        <v>198830</v>
      </c>
      <c r="F117" s="25">
        <f>F118+F119+F120+F121+F122</f>
        <v>205814</v>
      </c>
      <c r="G117" s="25">
        <f>G118+G119+G120+G121+G122</f>
        <v>201547</v>
      </c>
      <c r="H117" s="22">
        <f t="shared" si="2"/>
        <v>97.92676883010873</v>
      </c>
      <c r="I117" s="24">
        <f t="shared" si="3"/>
        <v>0.2304791753390679</v>
      </c>
    </row>
    <row r="118" spans="1:9" ht="15">
      <c r="A118" s="5"/>
      <c r="B118" s="1"/>
      <c r="C118" s="1" t="s">
        <v>93</v>
      </c>
      <c r="D118" s="2" t="s">
        <v>12</v>
      </c>
      <c r="E118" s="25">
        <v>210</v>
      </c>
      <c r="F118" s="25">
        <v>210</v>
      </c>
      <c r="G118" s="25">
        <v>247</v>
      </c>
      <c r="H118" s="22">
        <f t="shared" si="2"/>
        <v>117.61904761904762</v>
      </c>
      <c r="I118" s="24">
        <f t="shared" si="3"/>
        <v>0.0002824569768279844</v>
      </c>
    </row>
    <row r="119" spans="1:9" ht="30">
      <c r="A119" s="5"/>
      <c r="B119" s="1"/>
      <c r="C119" s="1">
        <v>2007</v>
      </c>
      <c r="D119" s="2" t="s">
        <v>123</v>
      </c>
      <c r="E119" s="25">
        <v>129301</v>
      </c>
      <c r="F119" s="25">
        <v>137682</v>
      </c>
      <c r="G119" s="25">
        <v>134284</v>
      </c>
      <c r="H119" s="22">
        <f t="shared" si="2"/>
        <v>97.53199401519443</v>
      </c>
      <c r="I119" s="24">
        <f t="shared" si="3"/>
        <v>0.1535605371512917</v>
      </c>
    </row>
    <row r="120" spans="1:9" ht="30">
      <c r="A120" s="5"/>
      <c r="B120" s="1"/>
      <c r="C120" s="1">
        <v>2009</v>
      </c>
      <c r="D120" s="2" t="s">
        <v>123</v>
      </c>
      <c r="E120" s="25">
        <v>22818</v>
      </c>
      <c r="F120" s="25">
        <v>24297</v>
      </c>
      <c r="G120" s="25">
        <v>23697</v>
      </c>
      <c r="H120" s="22">
        <f t="shared" si="2"/>
        <v>97.53055932831214</v>
      </c>
      <c r="I120" s="24">
        <f t="shared" si="3"/>
        <v>0.027098716517784394</v>
      </c>
    </row>
    <row r="121" spans="1:9" ht="30">
      <c r="A121" s="5"/>
      <c r="B121" s="1"/>
      <c r="C121" s="1">
        <v>2130</v>
      </c>
      <c r="D121" s="2" t="s">
        <v>113</v>
      </c>
      <c r="E121" s="25"/>
      <c r="F121" s="25">
        <v>816</v>
      </c>
      <c r="G121" s="25">
        <v>816</v>
      </c>
      <c r="H121" s="22">
        <f t="shared" si="2"/>
        <v>100</v>
      </c>
      <c r="I121" s="24">
        <f t="shared" si="3"/>
        <v>0.0009331372189944747</v>
      </c>
    </row>
    <row r="122" spans="1:9" ht="31.5" customHeight="1">
      <c r="A122" s="5"/>
      <c r="B122" s="1"/>
      <c r="C122" s="1">
        <v>2310</v>
      </c>
      <c r="D122" s="2" t="s">
        <v>54</v>
      </c>
      <c r="E122" s="25">
        <v>46501</v>
      </c>
      <c r="F122" s="25">
        <v>42809</v>
      </c>
      <c r="G122" s="25">
        <v>42503</v>
      </c>
      <c r="H122" s="22">
        <f aca="true" t="shared" si="5" ref="H122:H180">(G122/F122)*100</f>
        <v>99.28519703800602</v>
      </c>
      <c r="I122" s="24">
        <f aca="true" t="shared" si="6" ref="I122:I180">SUM((G122/87446946)*100)</f>
        <v>0.048604327474169304</v>
      </c>
    </row>
    <row r="123" spans="1:9" ht="12.75" customHeight="1">
      <c r="A123" s="6">
        <v>851</v>
      </c>
      <c r="B123" s="3"/>
      <c r="C123" s="3"/>
      <c r="D123" s="4" t="s">
        <v>57</v>
      </c>
      <c r="E123" s="23">
        <f>E126</f>
        <v>4549328</v>
      </c>
      <c r="F123" s="23">
        <f>F126+F128</f>
        <v>20954600</v>
      </c>
      <c r="G123" s="23">
        <f>G126+G124+G128</f>
        <v>20964618</v>
      </c>
      <c r="H123" s="22">
        <f t="shared" si="5"/>
        <v>100.04780811850382</v>
      </c>
      <c r="I123" s="24">
        <f t="shared" si="6"/>
        <v>23.974099678678314</v>
      </c>
    </row>
    <row r="124" spans="1:9" ht="15">
      <c r="A124" s="6"/>
      <c r="B124" s="36">
        <v>85111</v>
      </c>
      <c r="C124" s="3"/>
      <c r="D124" s="4"/>
      <c r="E124" s="23">
        <v>0</v>
      </c>
      <c r="F124" s="35">
        <v>0</v>
      </c>
      <c r="G124" s="35">
        <f>G125</f>
        <v>10441</v>
      </c>
      <c r="H124" s="22">
        <v>0</v>
      </c>
      <c r="I124" s="24">
        <f t="shared" si="6"/>
        <v>0.011939810911178076</v>
      </c>
    </row>
    <row r="125" spans="1:9" ht="15">
      <c r="A125" s="6"/>
      <c r="B125" s="3"/>
      <c r="C125" s="1" t="s">
        <v>94</v>
      </c>
      <c r="D125" s="2" t="s">
        <v>13</v>
      </c>
      <c r="E125" s="23">
        <v>0</v>
      </c>
      <c r="F125" s="35">
        <v>0</v>
      </c>
      <c r="G125" s="35">
        <v>10441</v>
      </c>
      <c r="H125" s="22">
        <v>0</v>
      </c>
      <c r="I125" s="24">
        <f t="shared" si="6"/>
        <v>0.011939810911178076</v>
      </c>
    </row>
    <row r="126" spans="1:9" ht="33.75" customHeight="1">
      <c r="A126" s="5"/>
      <c r="B126" s="1">
        <v>85156</v>
      </c>
      <c r="C126" s="1"/>
      <c r="D126" s="2" t="s">
        <v>58</v>
      </c>
      <c r="E126" s="25">
        <f>E127</f>
        <v>4549328</v>
      </c>
      <c r="F126" s="25">
        <f>F127</f>
        <v>4634690</v>
      </c>
      <c r="G126" s="25">
        <f>G127</f>
        <v>4634267</v>
      </c>
      <c r="H126" s="22">
        <f t="shared" si="5"/>
        <v>99.99087317598372</v>
      </c>
      <c r="I126" s="24">
        <f t="shared" si="6"/>
        <v>5.299518407423856</v>
      </c>
    </row>
    <row r="127" spans="1:9" ht="45" customHeight="1">
      <c r="A127" s="5"/>
      <c r="B127" s="1"/>
      <c r="C127" s="1">
        <v>2110</v>
      </c>
      <c r="D127" s="2" t="s">
        <v>6</v>
      </c>
      <c r="E127" s="25">
        <v>4549328</v>
      </c>
      <c r="F127" s="25">
        <v>4634690</v>
      </c>
      <c r="G127" s="25">
        <v>4634267</v>
      </c>
      <c r="H127" s="22">
        <f t="shared" si="5"/>
        <v>99.99087317598372</v>
      </c>
      <c r="I127" s="24">
        <f t="shared" si="6"/>
        <v>5.299518407423856</v>
      </c>
    </row>
    <row r="128" spans="1:9" ht="18" customHeight="1">
      <c r="A128" s="5"/>
      <c r="B128" s="1">
        <v>85195</v>
      </c>
      <c r="C128" s="1"/>
      <c r="D128" s="2" t="s">
        <v>55</v>
      </c>
      <c r="E128" s="25">
        <v>0</v>
      </c>
      <c r="F128" s="25">
        <f>F129</f>
        <v>16319910</v>
      </c>
      <c r="G128" s="25">
        <f>G129</f>
        <v>16319910</v>
      </c>
      <c r="H128" s="22">
        <f t="shared" si="5"/>
        <v>100</v>
      </c>
      <c r="I128" s="24">
        <f t="shared" si="6"/>
        <v>18.66264146034328</v>
      </c>
    </row>
    <row r="129" spans="1:9" ht="30" customHeight="1">
      <c r="A129" s="5"/>
      <c r="B129" s="1"/>
      <c r="C129" s="1">
        <v>2130</v>
      </c>
      <c r="D129" s="2" t="s">
        <v>113</v>
      </c>
      <c r="E129" s="25">
        <v>0</v>
      </c>
      <c r="F129" s="25">
        <v>16319910</v>
      </c>
      <c r="G129" s="25">
        <v>16319910</v>
      </c>
      <c r="H129" s="22">
        <f t="shared" si="5"/>
        <v>100</v>
      </c>
      <c r="I129" s="24">
        <f t="shared" si="6"/>
        <v>18.66264146034328</v>
      </c>
    </row>
    <row r="130" spans="1:9" ht="14.25">
      <c r="A130" s="6">
        <v>852</v>
      </c>
      <c r="B130" s="3"/>
      <c r="C130" s="3"/>
      <c r="D130" s="4" t="s">
        <v>59</v>
      </c>
      <c r="E130" s="23">
        <f>E131+E137+E144+E151</f>
        <v>10116423</v>
      </c>
      <c r="F130" s="23">
        <f>F131+F137+F144+F151</f>
        <v>11332596</v>
      </c>
      <c r="G130" s="23">
        <f>G131+G137+G144+G151</f>
        <v>11340784</v>
      </c>
      <c r="H130" s="22">
        <f t="shared" si="5"/>
        <v>100.07225175943799</v>
      </c>
      <c r="I130" s="24">
        <f t="shared" si="6"/>
        <v>12.968759366393423</v>
      </c>
    </row>
    <row r="131" spans="1:9" ht="15">
      <c r="A131" s="7"/>
      <c r="B131" s="1">
        <v>85201</v>
      </c>
      <c r="C131" s="1"/>
      <c r="D131" s="2" t="s">
        <v>60</v>
      </c>
      <c r="E131" s="25">
        <f>E132+E134+E135+E136</f>
        <v>144340</v>
      </c>
      <c r="F131" s="25">
        <f>F132+F133+F134+F135+F136</f>
        <v>163979</v>
      </c>
      <c r="G131" s="25">
        <f>G132+G134+G135+G136+G133</f>
        <v>162197</v>
      </c>
      <c r="H131" s="22">
        <f t="shared" si="5"/>
        <v>98.91327548039688</v>
      </c>
      <c r="I131" s="24">
        <f t="shared" si="6"/>
        <v>0.1854804626338809</v>
      </c>
    </row>
    <row r="132" spans="1:9" ht="15">
      <c r="A132" s="5"/>
      <c r="B132" s="1"/>
      <c r="C132" s="1" t="s">
        <v>93</v>
      </c>
      <c r="D132" s="2" t="s">
        <v>12</v>
      </c>
      <c r="E132" s="25">
        <v>380</v>
      </c>
      <c r="F132" s="25">
        <v>380</v>
      </c>
      <c r="G132" s="25">
        <v>446</v>
      </c>
      <c r="H132" s="22">
        <f t="shared" si="5"/>
        <v>117.36842105263159</v>
      </c>
      <c r="I132" s="24">
        <f t="shared" si="6"/>
        <v>0.0005100235290092349</v>
      </c>
    </row>
    <row r="133" spans="1:9" ht="15" customHeight="1">
      <c r="A133" s="5"/>
      <c r="B133" s="1"/>
      <c r="C133" s="1" t="s">
        <v>116</v>
      </c>
      <c r="D133" s="2" t="s">
        <v>121</v>
      </c>
      <c r="E133" s="25">
        <v>0</v>
      </c>
      <c r="F133" s="25">
        <v>3595</v>
      </c>
      <c r="G133" s="25">
        <v>3595</v>
      </c>
      <c r="H133" s="22">
        <f t="shared" si="5"/>
        <v>100</v>
      </c>
      <c r="I133" s="24">
        <f t="shared" si="6"/>
        <v>0.004111064095937667</v>
      </c>
    </row>
    <row r="134" spans="1:9" ht="14.25" customHeight="1">
      <c r="A134" s="5"/>
      <c r="B134" s="1"/>
      <c r="C134" s="1" t="s">
        <v>94</v>
      </c>
      <c r="D134" s="2" t="s">
        <v>13</v>
      </c>
      <c r="E134" s="25">
        <v>140</v>
      </c>
      <c r="F134" s="25">
        <v>1384</v>
      </c>
      <c r="G134" s="25">
        <v>1733</v>
      </c>
      <c r="H134" s="22">
        <f t="shared" si="5"/>
        <v>125.21676300578035</v>
      </c>
      <c r="I134" s="24">
        <f t="shared" si="6"/>
        <v>0.001981773039849785</v>
      </c>
    </row>
    <row r="135" spans="1:9" ht="30">
      <c r="A135" s="5"/>
      <c r="B135" s="1"/>
      <c r="C135" s="1">
        <v>2130</v>
      </c>
      <c r="D135" s="2" t="s">
        <v>112</v>
      </c>
      <c r="E135" s="25">
        <v>0</v>
      </c>
      <c r="F135" s="25">
        <v>4800</v>
      </c>
      <c r="G135" s="25">
        <v>4800</v>
      </c>
      <c r="H135" s="22">
        <f t="shared" si="5"/>
        <v>100</v>
      </c>
      <c r="I135" s="24">
        <f t="shared" si="6"/>
        <v>0.00548904246467338</v>
      </c>
    </row>
    <row r="136" spans="1:9" ht="45">
      <c r="A136" s="5"/>
      <c r="B136" s="1"/>
      <c r="C136" s="1">
        <v>2320</v>
      </c>
      <c r="D136" s="2" t="s">
        <v>68</v>
      </c>
      <c r="E136" s="25">
        <v>143820</v>
      </c>
      <c r="F136" s="25">
        <v>153820</v>
      </c>
      <c r="G136" s="25">
        <v>151623</v>
      </c>
      <c r="H136" s="22">
        <f t="shared" si="5"/>
        <v>98.57170719022234</v>
      </c>
      <c r="I136" s="24">
        <f t="shared" si="6"/>
        <v>0.17338855950441082</v>
      </c>
    </row>
    <row r="137" spans="1:9" ht="15">
      <c r="A137" s="5"/>
      <c r="B137" s="1">
        <v>85202</v>
      </c>
      <c r="C137" s="1"/>
      <c r="D137" s="2" t="s">
        <v>61</v>
      </c>
      <c r="E137" s="25">
        <f>E138+E139+E140+E141+E142+E143</f>
        <v>9746583</v>
      </c>
      <c r="F137" s="25">
        <f>F138+F139+F140+F141+F142+F143</f>
        <v>10715664</v>
      </c>
      <c r="G137" s="25">
        <f>G138+G139+G140+G141+G142+G143</f>
        <v>10720470</v>
      </c>
      <c r="H137" s="22">
        <f t="shared" si="5"/>
        <v>100.04485023046634</v>
      </c>
      <c r="I137" s="24">
        <f t="shared" si="6"/>
        <v>12.25939897317855</v>
      </c>
    </row>
    <row r="138" spans="1:9" ht="59.25" customHeight="1">
      <c r="A138" s="5"/>
      <c r="B138" s="1"/>
      <c r="C138" s="1" t="s">
        <v>91</v>
      </c>
      <c r="D138" s="2" t="s">
        <v>19</v>
      </c>
      <c r="E138" s="25">
        <v>14690</v>
      </c>
      <c r="F138" s="25">
        <v>15490</v>
      </c>
      <c r="G138" s="25">
        <v>15538</v>
      </c>
      <c r="H138" s="22">
        <f t="shared" si="5"/>
        <v>100.3098773402195</v>
      </c>
      <c r="I138" s="24">
        <f t="shared" si="6"/>
        <v>0.017768487878353122</v>
      </c>
    </row>
    <row r="139" spans="1:9" ht="15">
      <c r="A139" s="5"/>
      <c r="B139" s="1"/>
      <c r="C139" s="1" t="s">
        <v>92</v>
      </c>
      <c r="D139" s="2" t="s">
        <v>52</v>
      </c>
      <c r="E139" s="25">
        <v>4005190</v>
      </c>
      <c r="F139" s="25">
        <v>4228990</v>
      </c>
      <c r="G139" s="25">
        <v>4234336</v>
      </c>
      <c r="H139" s="22">
        <f t="shared" si="5"/>
        <v>100.12641316248087</v>
      </c>
      <c r="I139" s="24">
        <f t="shared" si="6"/>
        <v>4.842177107019838</v>
      </c>
    </row>
    <row r="140" spans="1:9" ht="15">
      <c r="A140" s="5"/>
      <c r="B140" s="1"/>
      <c r="C140" s="1" t="s">
        <v>93</v>
      </c>
      <c r="D140" s="2" t="s">
        <v>12</v>
      </c>
      <c r="E140" s="25">
        <v>2910</v>
      </c>
      <c r="F140" s="25">
        <v>3110</v>
      </c>
      <c r="G140" s="25">
        <v>2685</v>
      </c>
      <c r="H140" s="22">
        <f t="shared" si="5"/>
        <v>86.33440514469454</v>
      </c>
      <c r="I140" s="24">
        <f t="shared" si="6"/>
        <v>0.0030704331286766718</v>
      </c>
    </row>
    <row r="141" spans="1:9" ht="16.5" customHeight="1">
      <c r="A141" s="5"/>
      <c r="B141" s="1"/>
      <c r="C141" s="1" t="s">
        <v>116</v>
      </c>
      <c r="D141" s="2" t="s">
        <v>121</v>
      </c>
      <c r="E141" s="25"/>
      <c r="F141" s="25">
        <v>5947</v>
      </c>
      <c r="G141" s="25">
        <v>5947</v>
      </c>
      <c r="H141" s="22">
        <f t="shared" si="5"/>
        <v>100</v>
      </c>
      <c r="I141" s="24">
        <f t="shared" si="6"/>
        <v>0.0068006949036276245</v>
      </c>
    </row>
    <row r="142" spans="1:9" ht="15">
      <c r="A142" s="5"/>
      <c r="B142" s="1"/>
      <c r="C142" s="1" t="s">
        <v>94</v>
      </c>
      <c r="D142" s="2" t="s">
        <v>13</v>
      </c>
      <c r="E142" s="25">
        <v>14300</v>
      </c>
      <c r="F142" s="25">
        <v>36615</v>
      </c>
      <c r="G142" s="25">
        <v>36452</v>
      </c>
      <c r="H142" s="22">
        <f t="shared" si="5"/>
        <v>99.55482725658882</v>
      </c>
      <c r="I142" s="24">
        <f t="shared" si="6"/>
        <v>0.04168470331714043</v>
      </c>
    </row>
    <row r="143" spans="1:9" ht="30" customHeight="1">
      <c r="A143" s="5"/>
      <c r="B143" s="1"/>
      <c r="C143" s="1">
        <v>2130</v>
      </c>
      <c r="D143" s="2" t="s">
        <v>56</v>
      </c>
      <c r="E143" s="25">
        <v>5709493</v>
      </c>
      <c r="F143" s="25">
        <v>6425512</v>
      </c>
      <c r="G143" s="25">
        <v>6425512</v>
      </c>
      <c r="H143" s="22">
        <f t="shared" si="5"/>
        <v>100</v>
      </c>
      <c r="I143" s="24">
        <f t="shared" si="6"/>
        <v>7.347897546930914</v>
      </c>
    </row>
    <row r="144" spans="1:9" ht="15">
      <c r="A144" s="5"/>
      <c r="B144" s="1">
        <v>85218</v>
      </c>
      <c r="C144" s="1"/>
      <c r="D144" s="2" t="s">
        <v>62</v>
      </c>
      <c r="E144" s="25">
        <f>E145+E146+E149+E147+E148+E150</f>
        <v>300</v>
      </c>
      <c r="F144" s="25">
        <f>F145+F146+F149+F147+F148+F150</f>
        <v>237753</v>
      </c>
      <c r="G144" s="25">
        <f>G145+G146+G149+G147+G148+G150</f>
        <v>238707</v>
      </c>
      <c r="H144" s="22">
        <f t="shared" si="5"/>
        <v>100.40125676647614</v>
      </c>
      <c r="I144" s="24">
        <f t="shared" si="6"/>
        <v>0.2729735124197476</v>
      </c>
    </row>
    <row r="145" spans="1:9" ht="15">
      <c r="A145" s="5"/>
      <c r="B145" s="1"/>
      <c r="C145" s="1" t="s">
        <v>93</v>
      </c>
      <c r="D145" s="2" t="s">
        <v>12</v>
      </c>
      <c r="E145" s="25">
        <v>200</v>
      </c>
      <c r="F145" s="25">
        <v>200</v>
      </c>
      <c r="G145" s="25">
        <v>1334</v>
      </c>
      <c r="H145" s="22">
        <f t="shared" si="5"/>
        <v>667</v>
      </c>
      <c r="I145" s="24">
        <f t="shared" si="6"/>
        <v>0.0015254963849738103</v>
      </c>
    </row>
    <row r="146" spans="1:9" ht="15">
      <c r="A146" s="5"/>
      <c r="B146" s="1"/>
      <c r="C146" s="1" t="s">
        <v>94</v>
      </c>
      <c r="D146" s="2" t="s">
        <v>63</v>
      </c>
      <c r="E146" s="25">
        <v>100</v>
      </c>
      <c r="F146" s="25">
        <v>100</v>
      </c>
      <c r="G146" s="25">
        <v>142</v>
      </c>
      <c r="H146" s="22">
        <f t="shared" si="5"/>
        <v>142</v>
      </c>
      <c r="I146" s="24">
        <f t="shared" si="6"/>
        <v>0.00016238417291325417</v>
      </c>
    </row>
    <row r="147" spans="1:9" ht="30">
      <c r="A147" s="5"/>
      <c r="B147" s="1"/>
      <c r="C147" s="1">
        <v>2007</v>
      </c>
      <c r="D147" s="2" t="s">
        <v>123</v>
      </c>
      <c r="E147" s="25">
        <v>0</v>
      </c>
      <c r="F147" s="25">
        <v>220955</v>
      </c>
      <c r="G147" s="25">
        <v>220744</v>
      </c>
      <c r="H147" s="22">
        <f t="shared" si="5"/>
        <v>99.90450544228463</v>
      </c>
      <c r="I147" s="24">
        <f t="shared" si="6"/>
        <v>0.252431914546221</v>
      </c>
    </row>
    <row r="148" spans="1:9" ht="30">
      <c r="A148" s="5"/>
      <c r="B148" s="1"/>
      <c r="C148" s="1">
        <v>2009</v>
      </c>
      <c r="D148" s="2" t="s">
        <v>123</v>
      </c>
      <c r="E148" s="25">
        <v>0</v>
      </c>
      <c r="F148" s="25">
        <v>11698</v>
      </c>
      <c r="G148" s="25">
        <v>11687</v>
      </c>
      <c r="H148" s="22">
        <f t="shared" si="5"/>
        <v>99.90596683193709</v>
      </c>
      <c r="I148" s="24">
        <f t="shared" si="6"/>
        <v>0.013364674850966205</v>
      </c>
    </row>
    <row r="149" spans="1:9" ht="30">
      <c r="A149" s="5"/>
      <c r="B149" s="1"/>
      <c r="C149" s="1">
        <v>2130</v>
      </c>
      <c r="D149" s="2" t="s">
        <v>113</v>
      </c>
      <c r="E149" s="25">
        <v>0</v>
      </c>
      <c r="F149" s="25">
        <v>4800</v>
      </c>
      <c r="G149" s="25">
        <v>4800</v>
      </c>
      <c r="H149" s="22">
        <f t="shared" si="5"/>
        <v>100</v>
      </c>
      <c r="I149" s="24">
        <f t="shared" si="6"/>
        <v>0.00548904246467338</v>
      </c>
    </row>
    <row r="150" spans="1:9" ht="30">
      <c r="A150" s="5"/>
      <c r="B150" s="1"/>
      <c r="C150" s="1">
        <v>6209</v>
      </c>
      <c r="D150" s="2" t="s">
        <v>123</v>
      </c>
      <c r="E150" s="25">
        <v>0</v>
      </c>
      <c r="F150" s="25">
        <v>0</v>
      </c>
      <c r="G150" s="25">
        <v>0</v>
      </c>
      <c r="H150" s="22">
        <v>0</v>
      </c>
      <c r="I150" s="24">
        <f t="shared" si="6"/>
        <v>0</v>
      </c>
    </row>
    <row r="151" spans="1:9" ht="15">
      <c r="A151" s="5"/>
      <c r="B151" s="1">
        <v>85204</v>
      </c>
      <c r="C151" s="11"/>
      <c r="D151" s="2" t="s">
        <v>100</v>
      </c>
      <c r="E151" s="26">
        <f>E152</f>
        <v>225200</v>
      </c>
      <c r="F151" s="26">
        <f>F152</f>
        <v>215200</v>
      </c>
      <c r="G151" s="26">
        <f>G152</f>
        <v>219410</v>
      </c>
      <c r="H151" s="22">
        <f t="shared" si="5"/>
        <v>101.95631970260224</v>
      </c>
      <c r="I151" s="24">
        <f t="shared" si="6"/>
        <v>0.25090641816124715</v>
      </c>
    </row>
    <row r="152" spans="1:9" ht="45">
      <c r="A152" s="5"/>
      <c r="B152" s="1"/>
      <c r="C152" s="1">
        <v>2320</v>
      </c>
      <c r="D152" s="2" t="s">
        <v>68</v>
      </c>
      <c r="E152" s="26">
        <v>225200</v>
      </c>
      <c r="F152" s="26">
        <v>215200</v>
      </c>
      <c r="G152" s="26">
        <v>219410</v>
      </c>
      <c r="H152" s="22">
        <f t="shared" si="5"/>
        <v>101.95631970260224</v>
      </c>
      <c r="I152" s="24">
        <f t="shared" si="6"/>
        <v>0.25090641816124715</v>
      </c>
    </row>
    <row r="153" spans="1:9" ht="27.75" customHeight="1">
      <c r="A153" s="6">
        <v>853</v>
      </c>
      <c r="B153" s="3"/>
      <c r="C153" s="3"/>
      <c r="D153" s="4" t="s">
        <v>64</v>
      </c>
      <c r="E153" s="23">
        <f>E154+E156</f>
        <v>2595933</v>
      </c>
      <c r="F153" s="23">
        <f>F154+F156</f>
        <v>2824858</v>
      </c>
      <c r="G153" s="23">
        <f>G154+G156</f>
        <v>2827483</v>
      </c>
      <c r="H153" s="22">
        <f t="shared" si="5"/>
        <v>100.0929250249039</v>
      </c>
      <c r="I153" s="24">
        <f t="shared" si="6"/>
        <v>3.2333696364879345</v>
      </c>
    </row>
    <row r="154" spans="1:9" ht="15" customHeight="1">
      <c r="A154" s="5"/>
      <c r="B154" s="1">
        <v>85324</v>
      </c>
      <c r="C154" s="1"/>
      <c r="D154" s="2" t="s">
        <v>66</v>
      </c>
      <c r="E154" s="26">
        <v>0</v>
      </c>
      <c r="F154" s="26">
        <f>F155</f>
        <v>9250</v>
      </c>
      <c r="G154" s="26">
        <f>G155</f>
        <v>14410</v>
      </c>
      <c r="H154" s="22">
        <f t="shared" si="5"/>
        <v>155.7837837837838</v>
      </c>
      <c r="I154" s="24">
        <f t="shared" si="6"/>
        <v>0.016478562899154878</v>
      </c>
    </row>
    <row r="155" spans="1:9" ht="15">
      <c r="A155" s="5"/>
      <c r="B155" s="1"/>
      <c r="C155" s="1" t="s">
        <v>94</v>
      </c>
      <c r="D155" s="2" t="s">
        <v>63</v>
      </c>
      <c r="E155" s="26">
        <v>0</v>
      </c>
      <c r="F155" s="26">
        <v>9250</v>
      </c>
      <c r="G155" s="26">
        <v>14410</v>
      </c>
      <c r="H155" s="22">
        <f t="shared" si="5"/>
        <v>155.7837837837838</v>
      </c>
      <c r="I155" s="24">
        <f t="shared" si="6"/>
        <v>0.016478562899154878</v>
      </c>
    </row>
    <row r="156" spans="1:9" ht="15">
      <c r="A156" s="5"/>
      <c r="B156" s="1">
        <v>85333</v>
      </c>
      <c r="C156" s="1"/>
      <c r="D156" s="2" t="s">
        <v>67</v>
      </c>
      <c r="E156" s="25">
        <f>E157+E159+E160+E161+E162</f>
        <v>2595933</v>
      </c>
      <c r="F156" s="25">
        <f>F157+F159+F160+F161+F162</f>
        <v>2815608</v>
      </c>
      <c r="G156" s="25">
        <f>G157+G159+G160+G161+G162+G158</f>
        <v>2813073</v>
      </c>
      <c r="H156" s="22">
        <f t="shared" si="5"/>
        <v>99.90996616006205</v>
      </c>
      <c r="I156" s="24">
        <f t="shared" si="6"/>
        <v>3.216891073588779</v>
      </c>
    </row>
    <row r="157" spans="1:9" ht="15">
      <c r="A157" s="5"/>
      <c r="B157" s="1"/>
      <c r="C157" s="1" t="s">
        <v>93</v>
      </c>
      <c r="D157" s="2" t="s">
        <v>12</v>
      </c>
      <c r="E157" s="25">
        <v>1500</v>
      </c>
      <c r="F157" s="25">
        <v>1500</v>
      </c>
      <c r="G157" s="25">
        <v>569</v>
      </c>
      <c r="H157" s="22">
        <f t="shared" si="5"/>
        <v>37.93333333333334</v>
      </c>
      <c r="I157" s="24">
        <f t="shared" si="6"/>
        <v>0.0006506802421664903</v>
      </c>
    </row>
    <row r="158" spans="1:9" ht="15">
      <c r="A158" s="5"/>
      <c r="B158" s="1"/>
      <c r="C158" s="1" t="s">
        <v>130</v>
      </c>
      <c r="D158" s="2" t="s">
        <v>132</v>
      </c>
      <c r="E158" s="25">
        <v>0</v>
      </c>
      <c r="F158" s="25">
        <v>0</v>
      </c>
      <c r="G158" s="25">
        <v>441</v>
      </c>
      <c r="H158" s="22">
        <v>0</v>
      </c>
      <c r="I158" s="24">
        <f t="shared" si="6"/>
        <v>0.0005043057764418668</v>
      </c>
    </row>
    <row r="159" spans="1:9" ht="15">
      <c r="A159" s="5"/>
      <c r="B159" s="1"/>
      <c r="C159" s="1" t="s">
        <v>94</v>
      </c>
      <c r="D159" s="2" t="s">
        <v>13</v>
      </c>
      <c r="E159" s="25">
        <v>700</v>
      </c>
      <c r="F159" s="25">
        <v>700</v>
      </c>
      <c r="G159" s="25">
        <v>2045</v>
      </c>
      <c r="H159" s="22">
        <f t="shared" si="5"/>
        <v>292.1428571428571</v>
      </c>
      <c r="I159" s="24">
        <f t="shared" si="6"/>
        <v>0.002338560800053555</v>
      </c>
    </row>
    <row r="160" spans="1:9" ht="30">
      <c r="A160" s="5"/>
      <c r="B160" s="1"/>
      <c r="C160" s="1">
        <v>2007</v>
      </c>
      <c r="D160" s="2" t="s">
        <v>123</v>
      </c>
      <c r="E160" s="25">
        <v>0</v>
      </c>
      <c r="F160" s="25">
        <v>206201</v>
      </c>
      <c r="G160" s="25">
        <v>203121</v>
      </c>
      <c r="H160" s="22">
        <f t="shared" si="5"/>
        <v>98.50631180256157</v>
      </c>
      <c r="I160" s="24">
        <f t="shared" si="6"/>
        <v>0.23227912384727536</v>
      </c>
    </row>
    <row r="161" spans="1:9" ht="45.75" customHeight="1">
      <c r="A161" s="5"/>
      <c r="B161" s="1"/>
      <c r="C161" s="1">
        <v>2320</v>
      </c>
      <c r="D161" s="2" t="s">
        <v>68</v>
      </c>
      <c r="E161" s="25">
        <v>1497433</v>
      </c>
      <c r="F161" s="25">
        <v>1510907</v>
      </c>
      <c r="G161" s="25">
        <v>1510597</v>
      </c>
      <c r="H161" s="22">
        <f t="shared" si="5"/>
        <v>99.97948252274959</v>
      </c>
      <c r="I161" s="24">
        <f t="shared" si="6"/>
        <v>1.7274439750017114</v>
      </c>
    </row>
    <row r="162" spans="1:9" ht="32.25" customHeight="1">
      <c r="A162" s="5"/>
      <c r="B162" s="1"/>
      <c r="C162" s="1">
        <v>2440</v>
      </c>
      <c r="D162" s="2" t="s">
        <v>65</v>
      </c>
      <c r="E162" s="26">
        <v>1096300</v>
      </c>
      <c r="F162" s="26">
        <v>1096300</v>
      </c>
      <c r="G162" s="26">
        <v>1096300</v>
      </c>
      <c r="H162" s="22">
        <f t="shared" si="5"/>
        <v>100</v>
      </c>
      <c r="I162" s="24">
        <f t="shared" si="6"/>
        <v>1.2536744279211305</v>
      </c>
    </row>
    <row r="163" spans="1:9" ht="14.25" customHeight="1">
      <c r="A163" s="6">
        <v>854</v>
      </c>
      <c r="B163" s="3"/>
      <c r="C163" s="3"/>
      <c r="D163" s="4" t="s">
        <v>69</v>
      </c>
      <c r="E163" s="23">
        <f>E164+E169+E172+E176+E181+E183+E185</f>
        <v>2077481</v>
      </c>
      <c r="F163" s="23">
        <f>F164+F169+F172+F176+F181+F183+F185</f>
        <v>2396790</v>
      </c>
      <c r="G163" s="23">
        <f>G164+G169+G172+G176+G181+G183+G185</f>
        <v>2387833</v>
      </c>
      <c r="H163" s="22">
        <f t="shared" si="5"/>
        <v>99.62629183199195</v>
      </c>
      <c r="I163" s="24">
        <f t="shared" si="6"/>
        <v>2.7306076532392565</v>
      </c>
    </row>
    <row r="164" spans="1:9" ht="15">
      <c r="A164" s="5"/>
      <c r="B164" s="1">
        <v>85401</v>
      </c>
      <c r="C164" s="1"/>
      <c r="D164" s="2" t="s">
        <v>70</v>
      </c>
      <c r="E164" s="25">
        <f>E165+E166+E167+E168</f>
        <v>671085</v>
      </c>
      <c r="F164" s="25">
        <f>F165+F166+F167+F168</f>
        <v>457805</v>
      </c>
      <c r="G164" s="25">
        <f>G165+G166+G167+G168</f>
        <v>444020</v>
      </c>
      <c r="H164" s="22">
        <f t="shared" si="5"/>
        <v>96.9888926508011</v>
      </c>
      <c r="I164" s="24">
        <f t="shared" si="6"/>
        <v>0.5077592989925572</v>
      </c>
    </row>
    <row r="165" spans="1:9" ht="15">
      <c r="A165" s="5"/>
      <c r="B165" s="1"/>
      <c r="C165" s="1" t="s">
        <v>92</v>
      </c>
      <c r="D165" s="2" t="s">
        <v>52</v>
      </c>
      <c r="E165" s="25">
        <v>180000</v>
      </c>
      <c r="F165" s="25">
        <v>180000</v>
      </c>
      <c r="G165" s="25">
        <v>171161</v>
      </c>
      <c r="H165" s="22">
        <f t="shared" si="5"/>
        <v>95.08944444444445</v>
      </c>
      <c r="I165" s="24">
        <f t="shared" si="6"/>
        <v>0.19573124943665843</v>
      </c>
    </row>
    <row r="166" spans="1:9" ht="15">
      <c r="A166" s="5"/>
      <c r="B166" s="1"/>
      <c r="C166" s="1" t="s">
        <v>94</v>
      </c>
      <c r="D166" s="2" t="s">
        <v>13</v>
      </c>
      <c r="E166" s="25">
        <v>24</v>
      </c>
      <c r="F166" s="25">
        <v>24</v>
      </c>
      <c r="G166" s="25">
        <v>35</v>
      </c>
      <c r="H166" s="22">
        <f t="shared" si="5"/>
        <v>145.83333333333331</v>
      </c>
      <c r="I166" s="24">
        <f t="shared" si="6"/>
        <v>4.0024267971576733E-05</v>
      </c>
    </row>
    <row r="167" spans="1:9" ht="32.25" customHeight="1">
      <c r="A167" s="5"/>
      <c r="B167" s="1"/>
      <c r="C167" s="1">
        <v>2310</v>
      </c>
      <c r="D167" s="2" t="s">
        <v>71</v>
      </c>
      <c r="E167" s="25">
        <v>474061</v>
      </c>
      <c r="F167" s="25">
        <v>277781</v>
      </c>
      <c r="G167" s="25">
        <v>272824</v>
      </c>
      <c r="H167" s="22">
        <f t="shared" si="5"/>
        <v>98.21550070019188</v>
      </c>
      <c r="I167" s="24">
        <f t="shared" si="6"/>
        <v>0.31198802528792713</v>
      </c>
    </row>
    <row r="168" spans="1:9" ht="45" customHeight="1">
      <c r="A168" s="5"/>
      <c r="B168" s="1"/>
      <c r="C168" s="1">
        <v>6610</v>
      </c>
      <c r="D168" s="2" t="s">
        <v>108</v>
      </c>
      <c r="E168" s="25">
        <v>17000</v>
      </c>
      <c r="F168" s="25">
        <v>0</v>
      </c>
      <c r="G168" s="25">
        <v>0</v>
      </c>
      <c r="H168" s="22">
        <v>0</v>
      </c>
      <c r="I168" s="24">
        <f t="shared" si="6"/>
        <v>0</v>
      </c>
    </row>
    <row r="169" spans="1:9" ht="28.5" customHeight="1">
      <c r="A169" s="5"/>
      <c r="B169" s="1">
        <v>85406</v>
      </c>
      <c r="C169" s="1"/>
      <c r="D169" s="2" t="s">
        <v>72</v>
      </c>
      <c r="E169" s="25">
        <f>E170+E171</f>
        <v>295</v>
      </c>
      <c r="F169" s="25">
        <f>F170+F171</f>
        <v>295</v>
      </c>
      <c r="G169" s="25">
        <f>G170+G171</f>
        <v>688</v>
      </c>
      <c r="H169" s="22">
        <f t="shared" si="5"/>
        <v>233.22033898305085</v>
      </c>
      <c r="I169" s="24">
        <f t="shared" si="6"/>
        <v>0.0007867627532698512</v>
      </c>
    </row>
    <row r="170" spans="1:9" ht="15">
      <c r="A170" s="5"/>
      <c r="B170" s="1"/>
      <c r="C170" s="1" t="s">
        <v>93</v>
      </c>
      <c r="D170" s="2" t="s">
        <v>12</v>
      </c>
      <c r="E170" s="25">
        <v>140</v>
      </c>
      <c r="F170" s="25">
        <v>140</v>
      </c>
      <c r="G170" s="25">
        <v>174</v>
      </c>
      <c r="H170" s="22">
        <f t="shared" si="5"/>
        <v>124.28571428571429</v>
      </c>
      <c r="I170" s="24">
        <f t="shared" si="6"/>
        <v>0.00019897778934441004</v>
      </c>
    </row>
    <row r="171" spans="1:9" ht="15">
      <c r="A171" s="5"/>
      <c r="B171" s="1"/>
      <c r="C171" s="1" t="s">
        <v>94</v>
      </c>
      <c r="D171" s="2" t="s">
        <v>13</v>
      </c>
      <c r="E171" s="25">
        <v>155</v>
      </c>
      <c r="F171" s="25">
        <v>155</v>
      </c>
      <c r="G171" s="25">
        <v>514</v>
      </c>
      <c r="H171" s="22">
        <f t="shared" si="5"/>
        <v>331.6129032258064</v>
      </c>
      <c r="I171" s="24">
        <f t="shared" si="6"/>
        <v>0.0005877849639254411</v>
      </c>
    </row>
    <row r="172" spans="1:9" ht="15">
      <c r="A172" s="5"/>
      <c r="B172" s="1">
        <v>85410</v>
      </c>
      <c r="C172" s="1"/>
      <c r="D172" s="2" t="s">
        <v>74</v>
      </c>
      <c r="E172" s="25">
        <f>E173+E174+E175</f>
        <v>57786</v>
      </c>
      <c r="F172" s="25">
        <f>F173+F174+F175</f>
        <v>94786</v>
      </c>
      <c r="G172" s="25">
        <f>G173+G174+G175</f>
        <v>96446</v>
      </c>
      <c r="H172" s="22">
        <f t="shared" si="5"/>
        <v>101.75131348511384</v>
      </c>
      <c r="I172" s="24">
        <f t="shared" si="6"/>
        <v>0.11029087282247683</v>
      </c>
    </row>
    <row r="173" spans="1:9" ht="15">
      <c r="A173" s="5"/>
      <c r="B173" s="1"/>
      <c r="C173" s="1" t="s">
        <v>92</v>
      </c>
      <c r="D173" s="2" t="s">
        <v>52</v>
      </c>
      <c r="E173" s="25">
        <v>57750</v>
      </c>
      <c r="F173" s="25">
        <v>57750</v>
      </c>
      <c r="G173" s="25">
        <v>63166</v>
      </c>
      <c r="H173" s="22">
        <f t="shared" si="5"/>
        <v>109.37835497835498</v>
      </c>
      <c r="I173" s="24">
        <f t="shared" si="6"/>
        <v>0.07223351173407475</v>
      </c>
    </row>
    <row r="174" spans="1:9" ht="15">
      <c r="A174" s="5"/>
      <c r="B174" s="1"/>
      <c r="C174" s="1" t="s">
        <v>94</v>
      </c>
      <c r="D174" s="2" t="s">
        <v>13</v>
      </c>
      <c r="E174" s="25">
        <v>36</v>
      </c>
      <c r="F174" s="25">
        <v>36</v>
      </c>
      <c r="G174" s="25">
        <v>63</v>
      </c>
      <c r="H174" s="22">
        <f t="shared" si="5"/>
        <v>175</v>
      </c>
      <c r="I174" s="24">
        <f t="shared" si="6"/>
        <v>7.204368234883812E-05</v>
      </c>
    </row>
    <row r="175" spans="1:9" ht="45">
      <c r="A175" s="5"/>
      <c r="B175" s="1"/>
      <c r="C175" s="1">
        <v>2700</v>
      </c>
      <c r="D175" s="2" t="s">
        <v>114</v>
      </c>
      <c r="E175" s="25">
        <v>0</v>
      </c>
      <c r="F175" s="25">
        <v>37000</v>
      </c>
      <c r="G175" s="25">
        <v>33217</v>
      </c>
      <c r="H175" s="22">
        <f t="shared" si="5"/>
        <v>89.77567567567567</v>
      </c>
      <c r="I175" s="24">
        <f t="shared" si="6"/>
        <v>0.037985317406053265</v>
      </c>
    </row>
    <row r="176" spans="1:9" ht="15">
      <c r="A176" s="5"/>
      <c r="B176" s="1">
        <v>85411</v>
      </c>
      <c r="C176" s="1"/>
      <c r="D176" s="2" t="s">
        <v>75</v>
      </c>
      <c r="E176" s="25">
        <f>E177+E178+E179+E180</f>
        <v>1102229</v>
      </c>
      <c r="F176" s="25">
        <f>F177+F178+F179+F180</f>
        <v>1102229</v>
      </c>
      <c r="G176" s="25">
        <f>G177+G178+G179+G180</f>
        <v>1103960</v>
      </c>
      <c r="H176" s="22">
        <f t="shared" si="5"/>
        <v>100.15704540526515</v>
      </c>
      <c r="I176" s="24">
        <f t="shared" si="6"/>
        <v>1.2624340248543384</v>
      </c>
    </row>
    <row r="177" spans="1:9" ht="62.25" customHeight="1">
      <c r="A177" s="5"/>
      <c r="B177" s="1"/>
      <c r="C177" s="1" t="s">
        <v>91</v>
      </c>
      <c r="D177" s="2" t="s">
        <v>73</v>
      </c>
      <c r="E177" s="25">
        <v>8356</v>
      </c>
      <c r="F177" s="25">
        <v>8356</v>
      </c>
      <c r="G177" s="25">
        <v>7539</v>
      </c>
      <c r="H177" s="22">
        <f t="shared" si="5"/>
        <v>90.22259454284347</v>
      </c>
      <c r="I177" s="24">
        <f t="shared" si="6"/>
        <v>0.008621227321077628</v>
      </c>
    </row>
    <row r="178" spans="1:9" ht="15">
      <c r="A178" s="5"/>
      <c r="B178" s="1"/>
      <c r="C178" s="1" t="s">
        <v>92</v>
      </c>
      <c r="D178" s="2" t="s">
        <v>52</v>
      </c>
      <c r="E178" s="25">
        <v>1093123</v>
      </c>
      <c r="F178" s="25">
        <v>1093123</v>
      </c>
      <c r="G178" s="25">
        <v>1095602</v>
      </c>
      <c r="H178" s="22">
        <f t="shared" si="5"/>
        <v>100.22678143264756</v>
      </c>
      <c r="I178" s="24">
        <f t="shared" si="6"/>
        <v>1.252876229662726</v>
      </c>
    </row>
    <row r="179" spans="1:9" ht="15">
      <c r="A179" s="5"/>
      <c r="B179" s="1"/>
      <c r="C179" s="1" t="s">
        <v>93</v>
      </c>
      <c r="D179" s="2" t="s">
        <v>12</v>
      </c>
      <c r="E179" s="25">
        <v>406</v>
      </c>
      <c r="F179" s="25">
        <v>406</v>
      </c>
      <c r="G179" s="25">
        <v>464</v>
      </c>
      <c r="H179" s="22">
        <f t="shared" si="5"/>
        <v>114.28571428571428</v>
      </c>
      <c r="I179" s="24">
        <f t="shared" si="6"/>
        <v>0.0005306074382517601</v>
      </c>
    </row>
    <row r="180" spans="1:9" ht="15">
      <c r="A180" s="5"/>
      <c r="B180" s="1"/>
      <c r="C180" s="1" t="s">
        <v>94</v>
      </c>
      <c r="D180" s="2" t="s">
        <v>13</v>
      </c>
      <c r="E180" s="25">
        <v>344</v>
      </c>
      <c r="F180" s="25">
        <v>344</v>
      </c>
      <c r="G180" s="25">
        <v>355</v>
      </c>
      <c r="H180" s="22">
        <f t="shared" si="5"/>
        <v>103.19767441860466</v>
      </c>
      <c r="I180" s="24">
        <f t="shared" si="6"/>
        <v>0.00040596043228313536</v>
      </c>
    </row>
    <row r="181" spans="1:9" ht="15">
      <c r="A181" s="5"/>
      <c r="B181" s="1">
        <v>85415</v>
      </c>
      <c r="C181" s="1"/>
      <c r="D181" s="2" t="s">
        <v>76</v>
      </c>
      <c r="E181" s="26">
        <f>E182</f>
        <v>4368</v>
      </c>
      <c r="F181" s="26">
        <f>F182</f>
        <v>33137</v>
      </c>
      <c r="G181" s="26">
        <f>G182</f>
        <v>22553</v>
      </c>
      <c r="H181" s="22">
        <f aca="true" t="shared" si="7" ref="H181:H227">(G181/F181)*100</f>
        <v>68.05987264990796</v>
      </c>
      <c r="I181" s="24">
        <f aca="true" t="shared" si="8" ref="I181:I227">SUM((G181/87446946)*100)</f>
        <v>0.025790494730370574</v>
      </c>
    </row>
    <row r="182" spans="1:9" ht="45" customHeight="1">
      <c r="A182" s="5"/>
      <c r="B182" s="1"/>
      <c r="C182" s="1">
        <v>2310</v>
      </c>
      <c r="D182" s="2" t="s">
        <v>107</v>
      </c>
      <c r="E182" s="26">
        <v>4368</v>
      </c>
      <c r="F182" s="26">
        <v>33137</v>
      </c>
      <c r="G182" s="26">
        <v>22553</v>
      </c>
      <c r="H182" s="22">
        <f t="shared" si="7"/>
        <v>68.05987264990796</v>
      </c>
      <c r="I182" s="24">
        <f t="shared" si="8"/>
        <v>0.025790494730370574</v>
      </c>
    </row>
    <row r="183" spans="1:9" ht="15">
      <c r="A183" s="5"/>
      <c r="B183" s="1">
        <v>85420</v>
      </c>
      <c r="C183" s="1"/>
      <c r="D183" s="2" t="s">
        <v>115</v>
      </c>
      <c r="E183" s="25">
        <v>0</v>
      </c>
      <c r="F183" s="25">
        <f>F184</f>
        <v>453357</v>
      </c>
      <c r="G183" s="25">
        <f>G184</f>
        <v>389274</v>
      </c>
      <c r="H183" s="22">
        <f t="shared" si="7"/>
        <v>85.8647820591719</v>
      </c>
      <c r="I183" s="24">
        <f t="shared" si="8"/>
        <v>0.44515448258193024</v>
      </c>
    </row>
    <row r="184" spans="1:9" ht="45">
      <c r="A184" s="5"/>
      <c r="B184" s="1"/>
      <c r="C184" s="1">
        <v>2120</v>
      </c>
      <c r="D184" s="2" t="s">
        <v>124</v>
      </c>
      <c r="E184" s="25">
        <v>0</v>
      </c>
      <c r="F184" s="25">
        <v>453357</v>
      </c>
      <c r="G184" s="25">
        <v>389274</v>
      </c>
      <c r="H184" s="22">
        <f t="shared" si="7"/>
        <v>85.8647820591719</v>
      </c>
      <c r="I184" s="24">
        <f t="shared" si="8"/>
        <v>0.44515448258193024</v>
      </c>
    </row>
    <row r="185" spans="1:9" ht="15">
      <c r="A185" s="5"/>
      <c r="B185" s="1">
        <v>85421</v>
      </c>
      <c r="C185" s="1"/>
      <c r="D185" s="2" t="s">
        <v>102</v>
      </c>
      <c r="E185" s="25">
        <f>E186+E187+E188+E189+E190</f>
        <v>241718</v>
      </c>
      <c r="F185" s="25">
        <f>F186+F187+F188+F189+F190</f>
        <v>255181</v>
      </c>
      <c r="G185" s="25">
        <f>G186+G187+G188+G189+G190</f>
        <v>330892</v>
      </c>
      <c r="H185" s="22">
        <f t="shared" si="7"/>
        <v>129.66952868748066</v>
      </c>
      <c r="I185" s="24">
        <f t="shared" si="8"/>
        <v>0.37839171650431336</v>
      </c>
    </row>
    <row r="186" spans="1:9" ht="15">
      <c r="A186" s="5"/>
      <c r="B186" s="1"/>
      <c r="C186" s="1" t="s">
        <v>90</v>
      </c>
      <c r="D186" s="2" t="s">
        <v>11</v>
      </c>
      <c r="E186" s="25">
        <v>78</v>
      </c>
      <c r="F186" s="25">
        <v>78</v>
      </c>
      <c r="G186" s="25">
        <v>0</v>
      </c>
      <c r="H186" s="22">
        <f t="shared" si="7"/>
        <v>0</v>
      </c>
      <c r="I186" s="24">
        <f t="shared" si="8"/>
        <v>0</v>
      </c>
    </row>
    <row r="187" spans="1:9" ht="60">
      <c r="A187" s="5"/>
      <c r="B187" s="1"/>
      <c r="C187" s="1" t="s">
        <v>91</v>
      </c>
      <c r="D187" s="2" t="s">
        <v>77</v>
      </c>
      <c r="E187" s="25">
        <v>9400</v>
      </c>
      <c r="F187" s="25">
        <v>9400</v>
      </c>
      <c r="G187" s="25">
        <v>17586</v>
      </c>
      <c r="H187" s="22">
        <f t="shared" si="7"/>
        <v>187.08510638297872</v>
      </c>
      <c r="I187" s="24">
        <f t="shared" si="8"/>
        <v>0.020110479329947098</v>
      </c>
    </row>
    <row r="188" spans="1:9" ht="15">
      <c r="A188" s="5"/>
      <c r="B188" s="1"/>
      <c r="C188" s="1" t="s">
        <v>92</v>
      </c>
      <c r="D188" s="2" t="s">
        <v>52</v>
      </c>
      <c r="E188" s="25">
        <v>231000</v>
      </c>
      <c r="F188" s="25">
        <v>231000</v>
      </c>
      <c r="G188" s="25">
        <v>288267</v>
      </c>
      <c r="H188" s="22">
        <f t="shared" si="7"/>
        <v>124.79090909090908</v>
      </c>
      <c r="I188" s="24">
        <f t="shared" si="8"/>
        <v>0.3296478758675003</v>
      </c>
    </row>
    <row r="189" spans="1:9" ht="15">
      <c r="A189" s="5"/>
      <c r="B189" s="1"/>
      <c r="C189" s="1" t="s">
        <v>93</v>
      </c>
      <c r="D189" s="2" t="s">
        <v>12</v>
      </c>
      <c r="E189" s="25">
        <v>720</v>
      </c>
      <c r="F189" s="25">
        <v>720</v>
      </c>
      <c r="G189" s="25">
        <v>3664</v>
      </c>
      <c r="H189" s="22">
        <f t="shared" si="7"/>
        <v>508.88888888888886</v>
      </c>
      <c r="I189" s="24">
        <f t="shared" si="8"/>
        <v>0.004189969081367347</v>
      </c>
    </row>
    <row r="190" spans="1:9" ht="15">
      <c r="A190" s="5"/>
      <c r="B190" s="1"/>
      <c r="C190" s="1" t="s">
        <v>94</v>
      </c>
      <c r="D190" s="2" t="s">
        <v>13</v>
      </c>
      <c r="E190" s="25">
        <v>520</v>
      </c>
      <c r="F190" s="25">
        <v>13983</v>
      </c>
      <c r="G190" s="25">
        <v>21375</v>
      </c>
      <c r="H190" s="22">
        <f t="shared" si="7"/>
        <v>152.8641922334263</v>
      </c>
      <c r="I190" s="24">
        <f t="shared" si="8"/>
        <v>0.02444339222549865</v>
      </c>
    </row>
    <row r="191" spans="1:9" ht="29.25" customHeight="1">
      <c r="A191" s="8">
        <v>900</v>
      </c>
      <c r="B191" s="9"/>
      <c r="C191" s="9"/>
      <c r="D191" s="10" t="s">
        <v>118</v>
      </c>
      <c r="E191" s="23">
        <f aca="true" t="shared" si="9" ref="E191:G192">E192</f>
        <v>450000</v>
      </c>
      <c r="F191" s="23">
        <f t="shared" si="9"/>
        <v>458610</v>
      </c>
      <c r="G191" s="23">
        <f t="shared" si="9"/>
        <v>565292</v>
      </c>
      <c r="H191" s="22">
        <f t="shared" si="7"/>
        <v>123.26203091951766</v>
      </c>
      <c r="I191" s="24">
        <f t="shared" si="8"/>
        <v>0.6464399568625301</v>
      </c>
    </row>
    <row r="192" spans="1:9" ht="30">
      <c r="A192" s="5"/>
      <c r="B192" s="1"/>
      <c r="C192" s="1">
        <v>90019</v>
      </c>
      <c r="D192" s="2" t="s">
        <v>119</v>
      </c>
      <c r="E192" s="25">
        <f t="shared" si="9"/>
        <v>450000</v>
      </c>
      <c r="F192" s="25">
        <f t="shared" si="9"/>
        <v>458610</v>
      </c>
      <c r="G192" s="25">
        <f t="shared" si="9"/>
        <v>565292</v>
      </c>
      <c r="H192" s="22">
        <f t="shared" si="7"/>
        <v>123.26203091951766</v>
      </c>
      <c r="I192" s="24">
        <f t="shared" si="8"/>
        <v>0.6464399568625301</v>
      </c>
    </row>
    <row r="193" spans="1:9" ht="15">
      <c r="A193" s="5"/>
      <c r="B193" s="1"/>
      <c r="C193" s="1" t="s">
        <v>90</v>
      </c>
      <c r="D193" s="2" t="s">
        <v>11</v>
      </c>
      <c r="E193" s="25">
        <v>450000</v>
      </c>
      <c r="F193" s="25">
        <v>458610</v>
      </c>
      <c r="G193" s="25">
        <v>565292</v>
      </c>
      <c r="H193" s="22">
        <f t="shared" si="7"/>
        <v>123.26203091951766</v>
      </c>
      <c r="I193" s="24">
        <f t="shared" si="8"/>
        <v>0.6464399568625301</v>
      </c>
    </row>
    <row r="194" spans="1:9" ht="14.25">
      <c r="A194" s="6"/>
      <c r="B194" s="3"/>
      <c r="C194" s="3"/>
      <c r="D194" s="4" t="s">
        <v>78</v>
      </c>
      <c r="E194" s="23">
        <f>E5+E13+E17+E28+E33+E42+E59+E72+E75+E82+E89+E123+E130+E153+E163+E191</f>
        <v>63540652</v>
      </c>
      <c r="F194" s="23">
        <f>F5+F13+F17+F28+F33+F42+F59+F72+F75+F82+F89+F123+F130+F153+F163+F191</f>
        <v>89130269</v>
      </c>
      <c r="G194" s="23">
        <f>G5+G13+G17+G28+G33+G42+G59+G72+G75+G82+G89+G123+G130+G153+G163+G191</f>
        <v>87446946</v>
      </c>
      <c r="H194" s="22">
        <f t="shared" si="7"/>
        <v>98.11139019450283</v>
      </c>
      <c r="I194" s="24">
        <f t="shared" si="8"/>
        <v>100</v>
      </c>
    </row>
    <row r="195" spans="1:9" ht="15">
      <c r="A195" s="5"/>
      <c r="B195" s="1"/>
      <c r="C195" s="1" t="s">
        <v>95</v>
      </c>
      <c r="D195" s="2" t="s">
        <v>35</v>
      </c>
      <c r="E195" s="25">
        <f aca="true" t="shared" si="10" ref="E195:G196">E80</f>
        <v>7267027</v>
      </c>
      <c r="F195" s="25">
        <f>F80</f>
        <v>7267027</v>
      </c>
      <c r="G195" s="25">
        <f t="shared" si="10"/>
        <v>7492631</v>
      </c>
      <c r="H195" s="22">
        <f t="shared" si="7"/>
        <v>103.10448825909137</v>
      </c>
      <c r="I195" s="24">
        <f t="shared" si="8"/>
        <v>8.56820202731837</v>
      </c>
    </row>
    <row r="196" spans="1:9" ht="15">
      <c r="A196" s="5"/>
      <c r="B196" s="1"/>
      <c r="C196" s="1" t="s">
        <v>96</v>
      </c>
      <c r="D196" s="2" t="s">
        <v>36</v>
      </c>
      <c r="E196" s="25">
        <f t="shared" si="10"/>
        <v>99982</v>
      </c>
      <c r="F196" s="25">
        <f t="shared" si="10"/>
        <v>99982</v>
      </c>
      <c r="G196" s="25">
        <f t="shared" si="10"/>
        <v>131097</v>
      </c>
      <c r="H196" s="22">
        <f t="shared" si="7"/>
        <v>131.1206017083075</v>
      </c>
      <c r="I196" s="24">
        <f t="shared" si="8"/>
        <v>0.14991604166485129</v>
      </c>
    </row>
    <row r="197" spans="1:9" ht="15">
      <c r="A197" s="5"/>
      <c r="B197" s="1"/>
      <c r="C197" s="1" t="s">
        <v>88</v>
      </c>
      <c r="D197" s="2" t="s">
        <v>33</v>
      </c>
      <c r="E197" s="25">
        <f>E77</f>
        <v>1300000</v>
      </c>
      <c r="F197" s="25">
        <f>F77</f>
        <v>1320000</v>
      </c>
      <c r="G197" s="25">
        <f>G77</f>
        <v>1353200</v>
      </c>
      <c r="H197" s="22">
        <f t="shared" si="7"/>
        <v>102.51515151515152</v>
      </c>
      <c r="I197" s="24">
        <f t="shared" si="8"/>
        <v>1.5474525548325038</v>
      </c>
    </row>
    <row r="198" spans="1:9" ht="30" customHeight="1">
      <c r="A198" s="5"/>
      <c r="B198" s="1"/>
      <c r="C198" s="1" t="s">
        <v>89</v>
      </c>
      <c r="D198" s="2" t="s">
        <v>79</v>
      </c>
      <c r="E198" s="25">
        <f>E35</f>
        <v>666</v>
      </c>
      <c r="F198" s="25">
        <f>F35</f>
        <v>666</v>
      </c>
      <c r="G198" s="25">
        <f>G35</f>
        <v>666</v>
      </c>
      <c r="H198" s="22">
        <f t="shared" si="7"/>
        <v>100</v>
      </c>
      <c r="I198" s="24">
        <f t="shared" si="8"/>
        <v>0.0007616046419734315</v>
      </c>
    </row>
    <row r="199" spans="1:9" ht="45.75" customHeight="1">
      <c r="A199" s="5"/>
      <c r="B199" s="1"/>
      <c r="C199" s="1" t="s">
        <v>109</v>
      </c>
      <c r="D199" s="2" t="s">
        <v>110</v>
      </c>
      <c r="E199" s="25">
        <f>E78</f>
        <v>170000</v>
      </c>
      <c r="F199" s="25">
        <f>F78</f>
        <v>371500</v>
      </c>
      <c r="G199" s="25">
        <f>G78</f>
        <v>318940</v>
      </c>
      <c r="H199" s="22">
        <f t="shared" si="7"/>
        <v>85.85195154777927</v>
      </c>
      <c r="I199" s="24">
        <f t="shared" si="8"/>
        <v>0.3647240007672766</v>
      </c>
    </row>
    <row r="200" spans="1:9" ht="15">
      <c r="A200" s="5"/>
      <c r="B200" s="1"/>
      <c r="C200" s="1" t="s">
        <v>90</v>
      </c>
      <c r="D200" s="2" t="s">
        <v>11</v>
      </c>
      <c r="E200" s="25">
        <f>E54+E63+E104+E111+E193+E186</f>
        <v>452478</v>
      </c>
      <c r="F200" s="25">
        <f>F54+F63+F104+F111+F193+F186+F44</f>
        <v>461138</v>
      </c>
      <c r="G200" s="25">
        <f>G54+G63+G104+G111+G193+G186+G44</f>
        <v>567742</v>
      </c>
      <c r="H200" s="22">
        <f t="shared" si="7"/>
        <v>123.1175916970625</v>
      </c>
      <c r="I200" s="24">
        <f t="shared" si="8"/>
        <v>0.6492416556205405</v>
      </c>
    </row>
    <row r="201" spans="1:9" ht="61.5" customHeight="1">
      <c r="A201" s="5"/>
      <c r="B201" s="1"/>
      <c r="C201" s="1" t="s">
        <v>91</v>
      </c>
      <c r="D201" s="2" t="s">
        <v>73</v>
      </c>
      <c r="E201" s="25">
        <f>E36+E64+E94+E105+E112+E138+E177+E187</f>
        <v>146046</v>
      </c>
      <c r="F201" s="25">
        <f>F36+F64+F94+F105+F112+F138+F177+F187</f>
        <v>166346</v>
      </c>
      <c r="G201" s="25">
        <f>G36+G64+G94+G105+G112+G138+G177+G187</f>
        <v>182053</v>
      </c>
      <c r="H201" s="22">
        <f t="shared" si="7"/>
        <v>109.44236711432798</v>
      </c>
      <c r="I201" s="24">
        <f t="shared" si="8"/>
        <v>0.2081868016294131</v>
      </c>
    </row>
    <row r="202" spans="1:9" ht="15">
      <c r="A202" s="5"/>
      <c r="B202" s="1"/>
      <c r="C202" s="1" t="s">
        <v>92</v>
      </c>
      <c r="D202" s="2" t="s">
        <v>52</v>
      </c>
      <c r="E202" s="25">
        <f>E65+E139+E165+E173+E178+E188+E45</f>
        <v>6367213</v>
      </c>
      <c r="F202" s="25">
        <f>F65+F139+F165+F173+F178+F188+F45</f>
        <v>6504013</v>
      </c>
      <c r="G202" s="25">
        <f>G65+G139+G165+G173+G178+G188+G45</f>
        <v>6480027</v>
      </c>
      <c r="H202" s="22">
        <f t="shared" si="7"/>
        <v>99.6312122992374</v>
      </c>
      <c r="I202" s="24">
        <f t="shared" si="8"/>
        <v>7.410238203172927</v>
      </c>
    </row>
    <row r="203" spans="1:9" ht="30">
      <c r="A203" s="5"/>
      <c r="B203" s="1"/>
      <c r="C203" s="1" t="s">
        <v>101</v>
      </c>
      <c r="D203" s="2" t="s">
        <v>111</v>
      </c>
      <c r="E203" s="25">
        <f>E37</f>
        <v>3395944</v>
      </c>
      <c r="F203" s="25">
        <f>F37</f>
        <v>1334961</v>
      </c>
      <c r="G203" s="25">
        <f>G37</f>
        <v>16260</v>
      </c>
      <c r="H203" s="22">
        <f t="shared" si="7"/>
        <v>1.2180131104953629</v>
      </c>
      <c r="I203" s="24">
        <f t="shared" si="8"/>
        <v>0.018594131349081076</v>
      </c>
    </row>
    <row r="204" spans="1:9" ht="15">
      <c r="A204" s="5"/>
      <c r="B204" s="1"/>
      <c r="C204" s="1" t="s">
        <v>93</v>
      </c>
      <c r="D204" s="2" t="s">
        <v>12</v>
      </c>
      <c r="E204" s="25">
        <f>E19+E38+E55+E66+E91+E95+E106+E113+E132+E140+E145+E157+E170+E179+E189+E30+E118+E46</f>
        <v>38516</v>
      </c>
      <c r="F204" s="25">
        <f>F19+F38+F55+F66+F91+F95+F106+F113+F132+F140+F145+F157+F170+F179+F189+F30+F118+F46</f>
        <v>149486</v>
      </c>
      <c r="G204" s="25">
        <f>G19+G38+G55+G66+G91+G95+G106+G113+G132+G140+G145+G157+G170+G179+G189+G30+G118+G46</f>
        <v>181474</v>
      </c>
      <c r="H204" s="22">
        <f t="shared" si="7"/>
        <v>121.39865940623203</v>
      </c>
      <c r="I204" s="24">
        <f t="shared" si="8"/>
        <v>0.20752468588211187</v>
      </c>
    </row>
    <row r="205" spans="1:9" ht="15">
      <c r="A205" s="5"/>
      <c r="B205" s="1"/>
      <c r="C205" s="1" t="s">
        <v>130</v>
      </c>
      <c r="D205" s="2" t="s">
        <v>131</v>
      </c>
      <c r="E205" s="25">
        <v>0</v>
      </c>
      <c r="F205" s="25">
        <v>0</v>
      </c>
      <c r="G205" s="25">
        <f>G158</f>
        <v>441</v>
      </c>
      <c r="H205" s="22">
        <v>0</v>
      </c>
      <c r="I205" s="24">
        <f t="shared" si="8"/>
        <v>0.0005043057764418668</v>
      </c>
    </row>
    <row r="206" spans="1:9" ht="15" customHeight="1">
      <c r="A206" s="5"/>
      <c r="B206" s="1"/>
      <c r="C206" s="1" t="s">
        <v>116</v>
      </c>
      <c r="D206" s="2" t="s">
        <v>121</v>
      </c>
      <c r="E206" s="25">
        <f>E141</f>
        <v>0</v>
      </c>
      <c r="F206" s="25">
        <f>F141+F133</f>
        <v>9542</v>
      </c>
      <c r="G206" s="25">
        <f>G141+G133</f>
        <v>9542</v>
      </c>
      <c r="H206" s="22">
        <f t="shared" si="7"/>
        <v>100</v>
      </c>
      <c r="I206" s="24">
        <f t="shared" si="8"/>
        <v>0.01091175899956529</v>
      </c>
    </row>
    <row r="207" spans="1:9" ht="15">
      <c r="A207" s="5"/>
      <c r="B207" s="1"/>
      <c r="C207" s="1" t="s">
        <v>94</v>
      </c>
      <c r="D207" s="2" t="s">
        <v>63</v>
      </c>
      <c r="E207" s="25">
        <f>E20+E31+E39+E56+E67+E92+E96+E100+E107+E114+E134+E142+E146+E155+E159+E166+E171+E174+E180+E184+E190+E47</f>
        <v>59099</v>
      </c>
      <c r="F207" s="25">
        <f>F20+F31+F39+F56+F67+F92+F96+F100+F107+F114+F134+F142+F146+F155+F159+F166+F171+F174+F180+F190+F47+F69</f>
        <v>403788</v>
      </c>
      <c r="G207" s="25">
        <f>G20+G31+G39+G56+G67+G92+G96+G100+G107+G114+G134+G142+G146+G155+G159+G166+G171+G174+G180+G190+G47+G69+G125</f>
        <v>429107</v>
      </c>
      <c r="H207" s="22">
        <f t="shared" si="7"/>
        <v>106.27036959988905</v>
      </c>
      <c r="I207" s="24">
        <f t="shared" si="8"/>
        <v>0.490705530185125</v>
      </c>
    </row>
    <row r="208" spans="1:9" ht="30">
      <c r="A208" s="5"/>
      <c r="B208" s="1"/>
      <c r="C208" s="1">
        <v>2007</v>
      </c>
      <c r="D208" s="2" t="s">
        <v>123</v>
      </c>
      <c r="E208" s="25">
        <f>E160+E119+E147</f>
        <v>129301</v>
      </c>
      <c r="F208" s="25">
        <f>F160+F119+F147</f>
        <v>564838</v>
      </c>
      <c r="G208" s="25">
        <f>G160+G119+G147</f>
        <v>558149</v>
      </c>
      <c r="H208" s="22">
        <f t="shared" si="7"/>
        <v>98.81576664459544</v>
      </c>
      <c r="I208" s="24">
        <f t="shared" si="8"/>
        <v>0.638271575544788</v>
      </c>
    </row>
    <row r="209" spans="1:9" ht="30">
      <c r="A209" s="5"/>
      <c r="B209" s="1"/>
      <c r="C209" s="1">
        <v>2009</v>
      </c>
      <c r="D209" s="2" t="s">
        <v>123</v>
      </c>
      <c r="E209" s="25">
        <f>E120+E148</f>
        <v>22818</v>
      </c>
      <c r="F209" s="25">
        <f>F120+F148</f>
        <v>35995</v>
      </c>
      <c r="G209" s="25">
        <f>G120+G148</f>
        <v>35384</v>
      </c>
      <c r="H209" s="22">
        <f t="shared" si="7"/>
        <v>98.30254201972495</v>
      </c>
      <c r="I209" s="24">
        <f t="shared" si="8"/>
        <v>0.0404633913687506</v>
      </c>
    </row>
    <row r="210" spans="1:9" ht="47.25" customHeight="1">
      <c r="A210" s="5"/>
      <c r="B210" s="1"/>
      <c r="C210" s="1">
        <v>2110</v>
      </c>
      <c r="D210" s="2" t="s">
        <v>6</v>
      </c>
      <c r="E210" s="25">
        <f>E7+E40+E48+E50+E52+E57+E61+E74+E127</f>
        <v>5335507</v>
      </c>
      <c r="F210" s="25">
        <f>F7+F40+F48+F50+F52+F57+F61+F74+F127+F12</f>
        <v>5951120</v>
      </c>
      <c r="G210" s="25">
        <f>G7+G40+G48+G50+G52+G57+G61+G74+G127+G12</f>
        <v>5950302</v>
      </c>
      <c r="H210" s="22">
        <f t="shared" si="7"/>
        <v>99.98625468819314</v>
      </c>
      <c r="I210" s="24">
        <f t="shared" si="8"/>
        <v>6.804470907423113</v>
      </c>
    </row>
    <row r="211" spans="1:9" ht="47.25" customHeight="1">
      <c r="A211" s="5"/>
      <c r="B211" s="1"/>
      <c r="C211" s="1">
        <v>2120</v>
      </c>
      <c r="D211" s="2" t="s">
        <v>124</v>
      </c>
      <c r="E211" s="25">
        <v>0</v>
      </c>
      <c r="F211" s="25">
        <f>F184</f>
        <v>453357</v>
      </c>
      <c r="G211" s="25">
        <f>G184</f>
        <v>389274</v>
      </c>
      <c r="H211" s="22">
        <f t="shared" si="7"/>
        <v>85.8647820591719</v>
      </c>
      <c r="I211" s="24">
        <f t="shared" si="8"/>
        <v>0.44515448258193024</v>
      </c>
    </row>
    <row r="212" spans="1:9" ht="30">
      <c r="A212" s="5"/>
      <c r="B212" s="1"/>
      <c r="C212" s="1">
        <v>2130</v>
      </c>
      <c r="D212" s="2" t="s">
        <v>85</v>
      </c>
      <c r="E212" s="25">
        <f>E25+E143+E121+E135+E149</f>
        <v>5709493</v>
      </c>
      <c r="F212" s="25">
        <f>F25+F143+F121+F135+F149+F129</f>
        <v>30223131</v>
      </c>
      <c r="G212" s="25">
        <f>G25+G143+G121+G135+G149+G129</f>
        <v>30223131</v>
      </c>
      <c r="H212" s="22">
        <f t="shared" si="7"/>
        <v>100</v>
      </c>
      <c r="I212" s="24">
        <f t="shared" si="8"/>
        <v>34.56167697383051</v>
      </c>
    </row>
    <row r="213" spans="1:9" ht="35.25" customHeight="1">
      <c r="A213" s="5"/>
      <c r="B213" s="1"/>
      <c r="C213" s="1">
        <v>2310</v>
      </c>
      <c r="D213" s="2" t="s">
        <v>80</v>
      </c>
      <c r="E213" s="25">
        <f>E70+E102+E116+E122+E167+E182+E97</f>
        <v>5591458</v>
      </c>
      <c r="F213" s="25">
        <f>F70+F102+F116+F122+F167+F182+F97</f>
        <v>4457207</v>
      </c>
      <c r="G213" s="25">
        <f>G70+G102+G116+G122+G167+G182+G97</f>
        <v>4377171</v>
      </c>
      <c r="H213" s="22">
        <f t="shared" si="7"/>
        <v>98.20434635411817</v>
      </c>
      <c r="I213" s="24">
        <f t="shared" si="8"/>
        <v>5.005516144611843</v>
      </c>
    </row>
    <row r="214" spans="1:9" ht="31.5" customHeight="1">
      <c r="A214" s="5"/>
      <c r="B214" s="1"/>
      <c r="C214" s="1">
        <v>2320</v>
      </c>
      <c r="D214" s="2" t="s">
        <v>81</v>
      </c>
      <c r="E214" s="25">
        <f>E136+E152+E161</f>
        <v>1866453</v>
      </c>
      <c r="F214" s="25">
        <f>F136+F152+F161</f>
        <v>1879927</v>
      </c>
      <c r="G214" s="25">
        <f>G136+G152+G161</f>
        <v>1881630</v>
      </c>
      <c r="H214" s="22">
        <f t="shared" si="7"/>
        <v>100.09058862391997</v>
      </c>
      <c r="I214" s="24">
        <f t="shared" si="8"/>
        <v>2.1517389526673694</v>
      </c>
    </row>
    <row r="215" spans="1:9" ht="47.25" customHeight="1">
      <c r="A215" s="5"/>
      <c r="B215" s="1"/>
      <c r="C215" s="1">
        <v>2360</v>
      </c>
      <c r="D215" s="2" t="s">
        <v>82</v>
      </c>
      <c r="E215" s="25">
        <f>E41</f>
        <v>292500</v>
      </c>
      <c r="F215" s="25">
        <f>F41</f>
        <v>375000</v>
      </c>
      <c r="G215" s="25">
        <f>G41</f>
        <v>378787</v>
      </c>
      <c r="H215" s="22">
        <f t="shared" si="7"/>
        <v>101.00986666666667</v>
      </c>
      <c r="I215" s="24">
        <f t="shared" si="8"/>
        <v>0.43316206834713245</v>
      </c>
    </row>
    <row r="216" spans="1:9" ht="45" customHeight="1">
      <c r="A216" s="5"/>
      <c r="B216" s="1"/>
      <c r="C216" s="1">
        <v>2440</v>
      </c>
      <c r="D216" s="2" t="s">
        <v>139</v>
      </c>
      <c r="E216" s="25">
        <f>E162+E15</f>
        <v>1096300</v>
      </c>
      <c r="F216" s="25">
        <f>F162+F15</f>
        <v>1102300</v>
      </c>
      <c r="G216" s="25">
        <f>G162+G15</f>
        <v>1102300</v>
      </c>
      <c r="H216" s="22">
        <f t="shared" si="7"/>
        <v>100</v>
      </c>
      <c r="I216" s="24">
        <f t="shared" si="8"/>
        <v>1.2605357310019722</v>
      </c>
    </row>
    <row r="217" spans="1:9" ht="45.75" customHeight="1">
      <c r="A217" s="5"/>
      <c r="B217" s="1"/>
      <c r="C217" s="1">
        <v>2460</v>
      </c>
      <c r="D217" s="2" t="s">
        <v>140</v>
      </c>
      <c r="E217" s="25">
        <f>E16</f>
        <v>119625</v>
      </c>
      <c r="F217" s="25">
        <f>F16</f>
        <v>122738</v>
      </c>
      <c r="G217" s="25">
        <f>G16</f>
        <v>120386</v>
      </c>
      <c r="H217" s="22">
        <f t="shared" si="7"/>
        <v>98.08372305235542</v>
      </c>
      <c r="I217" s="24">
        <f t="shared" si="8"/>
        <v>0.13766747211503533</v>
      </c>
    </row>
    <row r="218" spans="1:9" ht="60">
      <c r="A218" s="5"/>
      <c r="B218" s="1"/>
      <c r="C218" s="1">
        <v>2700</v>
      </c>
      <c r="D218" s="2" t="s">
        <v>146</v>
      </c>
      <c r="E218" s="25">
        <f>E108+E71+E175</f>
        <v>0</v>
      </c>
      <c r="F218" s="25">
        <f>F108+F71+F175</f>
        <v>122643</v>
      </c>
      <c r="G218" s="25">
        <f>G108+G71+G175</f>
        <v>118860</v>
      </c>
      <c r="H218" s="22">
        <f t="shared" si="7"/>
        <v>96.9154374892982</v>
      </c>
      <c r="I218" s="24">
        <f t="shared" si="8"/>
        <v>0.13592241403147456</v>
      </c>
    </row>
    <row r="219" spans="1:9" ht="75">
      <c r="A219" s="5"/>
      <c r="B219" s="1"/>
      <c r="C219" s="1">
        <v>2708</v>
      </c>
      <c r="D219" s="2" t="s">
        <v>145</v>
      </c>
      <c r="E219" s="25">
        <v>0</v>
      </c>
      <c r="F219" s="25">
        <v>0</v>
      </c>
      <c r="G219" s="25">
        <v>11100</v>
      </c>
      <c r="H219" s="22">
        <v>0</v>
      </c>
      <c r="I219" s="24">
        <f t="shared" si="8"/>
        <v>0.012693410699557192</v>
      </c>
    </row>
    <row r="220" spans="1:9" ht="45" customHeight="1">
      <c r="A220" s="5"/>
      <c r="B220" s="1"/>
      <c r="C220" s="1">
        <v>2710</v>
      </c>
      <c r="D220" s="2" t="s">
        <v>147</v>
      </c>
      <c r="E220" s="25">
        <f>E21+E26</f>
        <v>2338454</v>
      </c>
      <c r="F220" s="25">
        <f>F21+F26+F9</f>
        <v>16800</v>
      </c>
      <c r="G220" s="25">
        <f>G21+G26+G9</f>
        <v>554</v>
      </c>
      <c r="H220" s="22">
        <f t="shared" si="7"/>
        <v>3.297619047619048</v>
      </c>
      <c r="I220" s="24">
        <f t="shared" si="8"/>
        <v>0.000633526984464386</v>
      </c>
    </row>
    <row r="221" spans="1:9" ht="15">
      <c r="A221" s="5"/>
      <c r="B221" s="1"/>
      <c r="C221" s="1">
        <v>2920</v>
      </c>
      <c r="D221" s="2" t="s">
        <v>39</v>
      </c>
      <c r="E221" s="25">
        <f>E84+E86+E88</f>
        <v>20984772</v>
      </c>
      <c r="F221" s="25">
        <f>F84+F86+F88</f>
        <v>21124555</v>
      </c>
      <c r="G221" s="25">
        <f>G84+G86+G88</f>
        <v>21124555</v>
      </c>
      <c r="H221" s="22">
        <f t="shared" si="7"/>
        <v>100</v>
      </c>
      <c r="I221" s="24">
        <f t="shared" si="8"/>
        <v>24.156995717151748</v>
      </c>
    </row>
    <row r="222" spans="1:9" ht="45.75" customHeight="1">
      <c r="A222" s="5"/>
      <c r="B222" s="1"/>
      <c r="C222" s="1">
        <v>6300</v>
      </c>
      <c r="D222" s="2" t="s">
        <v>148</v>
      </c>
      <c r="E222" s="26">
        <f aca="true" t="shared" si="11" ref="E222:G223">E22</f>
        <v>700000</v>
      </c>
      <c r="F222" s="26">
        <f>F22+F27+F10+F109</f>
        <v>2478775</v>
      </c>
      <c r="G222" s="26">
        <f>G22+G27+G10+G109</f>
        <v>1878749</v>
      </c>
      <c r="H222" s="22">
        <f t="shared" si="7"/>
        <v>75.79344635959295</v>
      </c>
      <c r="I222" s="24">
        <f t="shared" si="8"/>
        <v>2.148444383638052</v>
      </c>
    </row>
    <row r="223" spans="1:9" ht="33" customHeight="1">
      <c r="A223" s="5"/>
      <c r="B223" s="1"/>
      <c r="C223" s="1">
        <v>6430</v>
      </c>
      <c r="D223" s="2" t="s">
        <v>141</v>
      </c>
      <c r="E223" s="26">
        <f t="shared" si="11"/>
        <v>0</v>
      </c>
      <c r="F223" s="26">
        <f t="shared" si="11"/>
        <v>2133434</v>
      </c>
      <c r="G223" s="26">
        <f t="shared" si="11"/>
        <v>2133434</v>
      </c>
      <c r="H223" s="22">
        <f t="shared" si="7"/>
        <v>100</v>
      </c>
      <c r="I223" s="24">
        <f t="shared" si="8"/>
        <v>2.439689546162081</v>
      </c>
    </row>
    <row r="224" spans="1:9" ht="45" customHeight="1" thickBot="1">
      <c r="A224" s="13"/>
      <c r="B224" s="14"/>
      <c r="C224" s="14">
        <v>6610</v>
      </c>
      <c r="D224" s="19" t="s">
        <v>108</v>
      </c>
      <c r="E224" s="28">
        <f>E98+E168</f>
        <v>57000</v>
      </c>
      <c r="F224" s="28">
        <f>F98+F168</f>
        <v>0</v>
      </c>
      <c r="G224" s="28">
        <f>G98+G168</f>
        <v>0</v>
      </c>
      <c r="H224" s="33">
        <v>0</v>
      </c>
      <c r="I224" s="34">
        <f t="shared" si="8"/>
        <v>0</v>
      </c>
    </row>
    <row r="225" spans="1:9" ht="15" customHeight="1" thickBot="1">
      <c r="A225" s="17"/>
      <c r="B225" s="18"/>
      <c r="C225" s="18"/>
      <c r="D225" s="20" t="s">
        <v>83</v>
      </c>
      <c r="E225" s="29">
        <f>SUM(E195:E224)</f>
        <v>63540652</v>
      </c>
      <c r="F225" s="29">
        <f>SUM(F195:F224)</f>
        <v>89130269</v>
      </c>
      <c r="G225" s="29">
        <f>SUM(G195:G224)</f>
        <v>87446946</v>
      </c>
      <c r="H225" s="30">
        <f t="shared" si="7"/>
        <v>98.11139019450283</v>
      </c>
      <c r="I225" s="30">
        <f t="shared" si="8"/>
        <v>100</v>
      </c>
    </row>
    <row r="226" spans="1:9" ht="14.25" customHeight="1" thickBot="1">
      <c r="A226" s="41" t="s">
        <v>122</v>
      </c>
      <c r="B226" s="42"/>
      <c r="C226" s="42"/>
      <c r="D226" s="43"/>
      <c r="E226" s="31">
        <f>E195+E196+E197+E198+E199+E200+E201+E202+E204+E208+E209+E210+E212+E213+E214+E215+E216+E217+E218+E220+E221+E207+E206+E211</f>
        <v>59387708</v>
      </c>
      <c r="F226" s="31">
        <v>83183099</v>
      </c>
      <c r="G226" s="31">
        <v>83418503</v>
      </c>
      <c r="H226" s="30">
        <f t="shared" si="7"/>
        <v>100.28299498675808</v>
      </c>
      <c r="I226" s="30">
        <f t="shared" si="8"/>
        <v>95.39327193885079</v>
      </c>
    </row>
    <row r="227" spans="1:9" ht="13.5" customHeight="1" thickBot="1">
      <c r="A227" s="44" t="s">
        <v>150</v>
      </c>
      <c r="B227" s="45"/>
      <c r="C227" s="45"/>
      <c r="D227" s="46"/>
      <c r="E227" s="32">
        <f>E203+E224+E222+E223+I235</f>
        <v>4152944</v>
      </c>
      <c r="F227" s="32">
        <v>5947170</v>
      </c>
      <c r="G227" s="32">
        <v>4028443</v>
      </c>
      <c r="H227" s="30">
        <f t="shared" si="7"/>
        <v>67.73714220377087</v>
      </c>
      <c r="I227" s="30">
        <f t="shared" si="8"/>
        <v>4.606728061149214</v>
      </c>
    </row>
    <row r="228" spans="5:8" ht="12.75">
      <c r="E228" s="15"/>
      <c r="F228" s="15"/>
      <c r="G228" s="15"/>
      <c r="H228" s="15"/>
    </row>
    <row r="229" spans="5:8" ht="12.75">
      <c r="E229" s="15"/>
      <c r="F229" s="15"/>
      <c r="G229" s="15"/>
      <c r="H229" s="21"/>
    </row>
    <row r="230" spans="5:8" ht="12.75">
      <c r="E230" s="12"/>
      <c r="F230" s="12"/>
      <c r="G230" s="15"/>
      <c r="H230" s="12"/>
    </row>
    <row r="231" ht="12.75">
      <c r="H231" s="12"/>
    </row>
    <row r="235" ht="12.75">
      <c r="F235" s="12"/>
    </row>
    <row r="236" ht="12.75">
      <c r="F236" s="12"/>
    </row>
    <row r="237" ht="12.75">
      <c r="F237" s="12"/>
    </row>
  </sheetData>
  <sheetProtection/>
  <mergeCells count="4">
    <mergeCell ref="A1:I1"/>
    <mergeCell ref="A2:I2"/>
    <mergeCell ref="A226:D226"/>
    <mergeCell ref="A227:D227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 xml:space="preserve">&amp;RTabela Nr 1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2012-03-15T10:50:33Z</cp:lastPrinted>
  <dcterms:created xsi:type="dcterms:W3CDTF">2005-11-08T07:22:52Z</dcterms:created>
  <dcterms:modified xsi:type="dcterms:W3CDTF">2012-03-26T10:07:46Z</dcterms:modified>
  <cp:category/>
  <cp:version/>
  <cp:contentType/>
  <cp:contentStatus/>
</cp:coreProperties>
</file>