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<sst xmlns="http://schemas.openxmlformats.org/spreadsheetml/2006/main" count="633" uniqueCount="242">
  <si>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</si>
  <si>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</si>
  <si>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</si>
  <si>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</si>
  <si>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</si>
  <si>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</si>
  <si>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</si>
  <si>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</si>
  <si>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</si>
  <si>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</si>
  <si>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</si>
  <si>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</si>
  <si>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</si>
  <si>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</si>
  <si>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</si>
  <si>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</si>
  <si>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</si>
  <si>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</si>
  <si>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</si>
  <si>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</si>
  <si>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</si>
  <si>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</si>
  <si>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</si>
  <si>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</si>
  <si>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</si>
  <si>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</si>
  <si>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</si>
  <si>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</si>
  <si>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</si>
  <si>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</si>
  <si>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</si>
  <si>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</si>
  <si>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</si>
  <si>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</si>
  <si>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</si>
  <si>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</si>
  <si>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</si>
  <si>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</si>
  <si>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</si>
  <si>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</si>
  <si>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</si>
  <si>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</si>
  <si>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</si>
  <si>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</si>
  <si>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</si>
  <si>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</si>
  <si>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</si>
  <si>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</si>
  <si>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</si>
  <si>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</si>
  <si>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</si>
  <si>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</si>
  <si>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</si>
  <si>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</si>
  <si>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</si>
  <si>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</si>
  <si>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</si>
  <si>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</si>
  <si>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</si>
  <si>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</si>
  <si>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</si>
  <si>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</si>
  <si>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</si>
  <si>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</si>
  <si>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</si>
  <si>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</si>
  <si>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</si>
  <si>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</si>
  <si>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</si>
  <si>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</si>
  <si>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</si>
  <si>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</si>
  <si>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</si>
  <si>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</si>
  <si>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</si>
  <si>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</si>
  <si>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</si>
  <si>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</si>
  <si>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</si>
  <si>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</si>
  <si>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</si>
  <si>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</si>
  <si>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</si>
  <si>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</si>
  <si>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</si>
  <si>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</si>
  <si>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</si>
  <si>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</si>
  <si>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</si>
  <si>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</si>
  <si>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</si>
  <si>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</si>
  <si>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</si>
  <si>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</si>
  <si>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</si>
  <si>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</si>
  <si>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</si>
  <si>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</si>
  <si>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</si>
  <si>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</si>
  <si>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</si>
  <si>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</si>
  <si>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</si>
  <si>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</si>
  <si>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</si>
  <si>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</si>
  <si>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</si>
  <si>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</si>
  <si>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</si>
  <si>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</si>
  <si>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</si>
  <si>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</si>
  <si>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</si>
  <si>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</si>
  <si>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</si>
  <si>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</si>
  <si>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</si>
  <si>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</si>
  <si>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</si>
  <si>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</si>
  <si>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</si>
  <si>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</si>
  <si>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</si>
  <si>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</si>
  <si>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</si>
  <si>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</si>
  <si>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</si>
  <si>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</si>
  <si>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</si>
  <si>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</si>
  <si>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</si>
  <si>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</si>
  <si>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</si>
  <si>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</si>
  <si>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</si>
  <si>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</si>
  <si>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</si>
  <si>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</si>
  <si>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</si>
  <si>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</si>
  <si>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</si>
  <si>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</si>
  <si>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</si>
  <si>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</si>
  <si>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</si>
  <si>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</si>
  <si>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</si>
  <si>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</si>
  <si>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</si>
  <si>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</si>
  <si>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</si>
  <si>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</si>
  <si>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</si>
  <si>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</si>
  <si>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</si>
  <si>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</si>
  <si>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</si>
  <si>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</si>
  <si>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</si>
  <si>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</si>
  <si>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</si>
  <si>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</si>
  <si>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</si>
  <si>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</si>
  <si>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</si>
  <si>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</si>
  <si>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</si>
  <si>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</si>
  <si>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</si>
  <si>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</si>
  <si>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</si>
  <si>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</si>
  <si>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</si>
  <si>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</si>
  <si>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</si>
  <si>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</si>
  <si>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</si>
  <si>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</si>
  <si>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</si>
  <si>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</si>
  <si>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</si>
  <si>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</si>
  <si>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</si>
  <si>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</si>
  <si>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</si>
  <si>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</si>
  <si>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</si>
  <si>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</si>
  <si>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</si>
  <si>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</si>
  <si>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</si>
  <si>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</si>
  <si>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</si>
  <si>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</si>
  <si>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</si>
  <si>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</si>
  <si>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</si>
  <si>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</si>
  <si>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</si>
  <si>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</si>
  <si>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</si>
  <si>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</si>
  <si>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rezerwa celowa na wyd. szkół i plac. oświatowych</t>
  </si>
  <si>
    <t xml:space="preserve">               -dotacja  dla powiatu jel. na terapię zajęciową</t>
  </si>
  <si>
    <t>Kwalifikacja wojskowa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</si>
  <si>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</si>
  <si>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</si>
  <si>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</si>
  <si>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</si>
  <si>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</si>
  <si>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</si>
  <si>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</si>
  <si>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</si>
  <si>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</si>
  <si>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</si>
  <si>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</si>
  <si>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 xml:space="preserve">   w tym:wynagrodzenia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</si>
  <si>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</si>
  <si>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</si>
  <si>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</si>
  <si>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</si>
  <si>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 xml:space="preserve">               -dotacja  dla powiatów na zadania opiek-wychowawcze</t>
  </si>
  <si>
    <t>w tym:wynagrodzenia i składki  od nich naliczane*</t>
  </si>
  <si>
    <t xml:space="preserve">      *</t>
  </si>
  <si>
    <t>%(kol 6:5)</t>
  </si>
  <si>
    <t>Udział % w wydatkach ogółem</t>
  </si>
  <si>
    <t>- rezerwa na realizację zadań własnych z zakresu zarzadzania kryzysowego</t>
  </si>
  <si>
    <t>Drogi publiczne wojewódzkie</t>
  </si>
  <si>
    <t xml:space="preserve">KULTURA FIZYCZNA  </t>
  </si>
  <si>
    <t xml:space="preserve">Zadania w zakresie kultury fizycznej </t>
  </si>
  <si>
    <t xml:space="preserve">              - rezerwa na wydatki inwestycyjne </t>
  </si>
  <si>
    <t xml:space="preserve">- rezerwa na wydatki inwestycyjne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</si>
  <si>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</si>
  <si>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</si>
  <si>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</si>
  <si>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>Plan na 2012 rok wg uchwały budżetowej</t>
  </si>
  <si>
    <t>Plan na 2012 rok po zmianach</t>
  </si>
  <si>
    <t>Wykonanie na 30.06.2012</t>
  </si>
  <si>
    <t xml:space="preserve">WYDATKI    POWIATU  PLANOWANE I ZREALIZOWANE W  I PÓŁROCZU 2012 ROKU  WEDŁUG      DZIAŁÓW  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</si>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</sst>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3" fillId="0" borderId="16" xfId="0" applyFont="1" applyBorder="1" applyAlignment="1">
      <alignment horizontal="left" vertical="top" wrapText="1" indent="4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 quotePrefix="1">
      <alignment horizontal="left" vertical="top" wrapText="1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169" fontId="2" fillId="0" borderId="26" xfId="42" applyNumberFormat="1" applyFont="1" applyBorder="1" applyAlignment="1">
      <alignment horizontal="center" wrapText="1"/>
    </xf>
    <xf numFmtId="169" fontId="3" fillId="0" borderId="27" xfId="42" applyNumberFormat="1" applyFont="1" applyBorder="1" applyAlignment="1">
      <alignment horizontal="center" wrapText="1"/>
    </xf>
    <xf numFmtId="169" fontId="2" fillId="0" borderId="27" xfId="4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169" fontId="3" fillId="0" borderId="28" xfId="42" applyNumberFormat="1" applyFont="1" applyBorder="1" applyAlignment="1">
      <alignment horizontal="center" wrapText="1"/>
    </xf>
    <xf numFmtId="169" fontId="3" fillId="0" borderId="27" xfId="42" applyNumberFormat="1" applyFont="1" applyBorder="1" applyAlignment="1">
      <alignment horizontal="center" wrapText="1"/>
    </xf>
    <xf numFmtId="169" fontId="3" fillId="0" borderId="28" xfId="42" applyNumberFormat="1" applyFont="1" applyBorder="1" applyAlignment="1">
      <alignment horizontal="center" wrapText="1"/>
    </xf>
    <xf numFmtId="43" fontId="2" fillId="0" borderId="26" xfId="42" applyFont="1" applyBorder="1" applyAlignment="1">
      <alignment horizontal="center" wrapText="1"/>
    </xf>
    <xf numFmtId="43" fontId="2" fillId="0" borderId="27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2" fillId="0" borderId="13" xfId="42" applyFont="1" applyBorder="1" applyAlignment="1">
      <alignment horizontal="center" wrapText="1"/>
    </xf>
    <xf numFmtId="43" fontId="2" fillId="0" borderId="29" xfId="42" applyFont="1" applyBorder="1" applyAlignment="1">
      <alignment horizontal="center" wrapText="1"/>
    </xf>
    <xf numFmtId="43" fontId="2" fillId="0" borderId="30" xfId="42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/>
    </xf>
    <xf numFmtId="43" fontId="2" fillId="0" borderId="24" xfId="42" applyFont="1" applyBorder="1" applyAlignment="1">
      <alignment horizontal="center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zoomScalePageLayoutView="0" workbookViewId="0" topLeftCell="A220">
      <selection activeCell="A1" sqref="A1:H1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1.8515625" style="0" customWidth="1"/>
    <col min="4" max="4" width="14.57421875" style="0" customWidth="1"/>
    <col min="5" max="5" width="15.00390625" style="0" customWidth="1"/>
    <col min="6" max="6" width="14.140625" style="0" customWidth="1"/>
    <col min="7" max="7" width="10.140625" style="0" customWidth="1"/>
    <col min="8" max="8" width="11.421875" style="0" customWidth="1"/>
    <col min="9" max="9" width="11.8515625" style="0" customWidth="1"/>
    <col min="11" max="11" width="16.00390625" style="64" bestFit="1" customWidth="1"/>
    <col min="12" max="12" width="16.00390625" style="0" bestFit="1" customWidth="1"/>
  </cols>
  <sheetData>
    <row r="1" spans="1:9" ht="12.75" customHeight="1">
      <c r="A1" s="89" t="s">
        <v>238</v>
      </c>
      <c r="B1" s="89"/>
      <c r="C1" s="89"/>
      <c r="D1" s="89"/>
      <c r="E1" s="89"/>
      <c r="F1" s="89"/>
      <c r="G1" s="89"/>
      <c r="H1" s="89"/>
      <c r="I1" s="6"/>
    </row>
    <row r="2" spans="3:9" ht="15" thickBot="1">
      <c r="C2" s="89" t="s">
        <v>209</v>
      </c>
      <c r="D2" s="90"/>
      <c r="E2" s="90"/>
      <c r="F2" s="90"/>
      <c r="G2" s="90"/>
      <c r="H2" s="90"/>
      <c r="I2" s="56"/>
    </row>
    <row r="3" spans="1:9" ht="9" customHeight="1">
      <c r="A3" s="86" t="s">
        <v>0</v>
      </c>
      <c r="B3" s="86" t="s">
        <v>1</v>
      </c>
      <c r="C3" s="86" t="s">
        <v>2</v>
      </c>
      <c r="D3" s="94" t="s">
        <v>235</v>
      </c>
      <c r="E3" s="91" t="s">
        <v>236</v>
      </c>
      <c r="F3" s="91" t="s">
        <v>237</v>
      </c>
      <c r="G3" s="91" t="s">
        <v>224</v>
      </c>
      <c r="H3" s="91" t="s">
        <v>225</v>
      </c>
      <c r="I3" s="57"/>
    </row>
    <row r="4" spans="1:9" ht="12.75">
      <c r="A4" s="87"/>
      <c r="B4" s="87"/>
      <c r="C4" s="87"/>
      <c r="D4" s="95"/>
      <c r="E4" s="92"/>
      <c r="F4" s="92"/>
      <c r="G4" s="92"/>
      <c r="H4" s="92"/>
      <c r="I4" s="57"/>
    </row>
    <row r="5" spans="1:9" ht="13.5" thickBot="1">
      <c r="A5" s="88"/>
      <c r="B5" s="88"/>
      <c r="C5" s="88"/>
      <c r="D5" s="96"/>
      <c r="E5" s="93"/>
      <c r="F5" s="93"/>
      <c r="G5" s="93"/>
      <c r="H5" s="93"/>
      <c r="I5" s="57"/>
    </row>
    <row r="6" spans="1:10" ht="13.5" thickBot="1">
      <c r="A6" s="1" t="s">
        <v>3</v>
      </c>
      <c r="B6" s="1" t="s">
        <v>4</v>
      </c>
      <c r="C6" s="1" t="s">
        <v>5</v>
      </c>
      <c r="D6" s="1">
        <v>4</v>
      </c>
      <c r="E6" s="1">
        <v>5</v>
      </c>
      <c r="F6" s="1">
        <v>6</v>
      </c>
      <c r="G6" s="1">
        <v>7</v>
      </c>
      <c r="H6" s="60">
        <v>8</v>
      </c>
      <c r="I6" s="58"/>
      <c r="J6" s="55"/>
    </row>
    <row r="7" spans="1:9" ht="15.75">
      <c r="A7" s="33" t="s">
        <v>6</v>
      </c>
      <c r="B7" s="34"/>
      <c r="C7" s="35" t="s">
        <v>7</v>
      </c>
      <c r="D7" s="61">
        <f>D8</f>
        <v>25000</v>
      </c>
      <c r="E7" s="61">
        <f>E8</f>
        <v>25000</v>
      </c>
      <c r="F7" s="61">
        <v>0</v>
      </c>
      <c r="G7" s="70">
        <f>F7/E7*100</f>
        <v>0</v>
      </c>
      <c r="H7" s="72">
        <f>SUM((F7/30863222)*100)</f>
        <v>0</v>
      </c>
      <c r="I7" s="59"/>
    </row>
    <row r="8" spans="1:9" ht="15" customHeight="1">
      <c r="A8" s="24"/>
      <c r="B8" s="15" t="s">
        <v>8</v>
      </c>
      <c r="C8" s="16" t="s">
        <v>9</v>
      </c>
      <c r="D8" s="62">
        <f>D9</f>
        <v>25000</v>
      </c>
      <c r="E8" s="62">
        <f>E9</f>
        <v>25000</v>
      </c>
      <c r="F8" s="62">
        <v>0</v>
      </c>
      <c r="G8" s="71">
        <f aca="true" t="shared" si="0" ref="G8:G66">F8/E8*100</f>
        <v>0</v>
      </c>
      <c r="H8" s="73">
        <f aca="true" t="shared" si="1" ref="H8:H71">SUM((F8/30863222)*100)</f>
        <v>0</v>
      </c>
      <c r="I8" s="59"/>
    </row>
    <row r="9" spans="1:9" ht="15" customHeight="1">
      <c r="A9" s="24"/>
      <c r="B9" s="15"/>
      <c r="C9" s="16" t="s">
        <v>10</v>
      </c>
      <c r="D9" s="62">
        <v>25000</v>
      </c>
      <c r="E9" s="62">
        <v>25000</v>
      </c>
      <c r="F9" s="62">
        <v>0</v>
      </c>
      <c r="G9" s="71">
        <f t="shared" si="0"/>
        <v>0</v>
      </c>
      <c r="H9" s="73">
        <f t="shared" si="1"/>
        <v>0</v>
      </c>
      <c r="I9" s="59"/>
    </row>
    <row r="10" spans="1:9" ht="15" customHeight="1">
      <c r="A10" s="23" t="s">
        <v>12</v>
      </c>
      <c r="B10" s="12"/>
      <c r="C10" s="13" t="s">
        <v>13</v>
      </c>
      <c r="D10" s="63">
        <f>D11+D15</f>
        <v>191962</v>
      </c>
      <c r="E10" s="63">
        <f>E11+E15</f>
        <v>198462</v>
      </c>
      <c r="F10" s="63">
        <f>F11+F15</f>
        <v>77170</v>
      </c>
      <c r="G10" s="71">
        <f t="shared" si="0"/>
        <v>38.88401809918272</v>
      </c>
      <c r="H10" s="73">
        <f t="shared" si="1"/>
        <v>0.2500387030232942</v>
      </c>
      <c r="I10" s="59"/>
    </row>
    <row r="11" spans="1:9" ht="15" customHeight="1">
      <c r="A11" s="24"/>
      <c r="B11" s="15" t="s">
        <v>14</v>
      </c>
      <c r="C11" s="16" t="s">
        <v>15</v>
      </c>
      <c r="D11" s="62">
        <f>D12</f>
        <v>129488</v>
      </c>
      <c r="E11" s="62">
        <f>E12</f>
        <v>135988</v>
      </c>
      <c r="F11" s="62">
        <f>F12</f>
        <v>59563</v>
      </c>
      <c r="G11" s="77">
        <f t="shared" si="0"/>
        <v>43.80018825190458</v>
      </c>
      <c r="H11" s="73">
        <f t="shared" si="1"/>
        <v>0.1929902198804778</v>
      </c>
      <c r="I11" s="59"/>
    </row>
    <row r="12" spans="1:10" ht="15" customHeight="1">
      <c r="A12" s="24"/>
      <c r="B12" s="15"/>
      <c r="C12" s="16" t="s">
        <v>16</v>
      </c>
      <c r="D12" s="62">
        <v>129488</v>
      </c>
      <c r="E12" s="62">
        <v>135988</v>
      </c>
      <c r="F12" s="62">
        <v>59563</v>
      </c>
      <c r="G12" s="77">
        <f t="shared" si="0"/>
        <v>43.80018825190458</v>
      </c>
      <c r="H12" s="73">
        <f t="shared" si="1"/>
        <v>0.1929902198804778</v>
      </c>
      <c r="I12" s="59"/>
      <c r="J12" s="64"/>
    </row>
    <row r="13" spans="1:9" ht="15" customHeight="1">
      <c r="A13" s="24"/>
      <c r="B13" s="15"/>
      <c r="C13" s="16" t="s">
        <v>210</v>
      </c>
      <c r="D13" s="62">
        <v>5250</v>
      </c>
      <c r="E13" s="62">
        <v>11750</v>
      </c>
      <c r="F13" s="62">
        <v>0</v>
      </c>
      <c r="G13" s="77">
        <f t="shared" si="0"/>
        <v>0</v>
      </c>
      <c r="H13" s="73">
        <f t="shared" si="1"/>
        <v>0</v>
      </c>
      <c r="I13" s="59"/>
    </row>
    <row r="14" spans="1:9" ht="15" customHeight="1">
      <c r="A14" s="24"/>
      <c r="B14" s="15"/>
      <c r="C14" s="16" t="s">
        <v>234</v>
      </c>
      <c r="D14" s="62">
        <v>122738</v>
      </c>
      <c r="E14" s="62">
        <v>122738</v>
      </c>
      <c r="F14" s="62">
        <v>59224</v>
      </c>
      <c r="G14" s="77">
        <f t="shared" si="0"/>
        <v>48.252374977594556</v>
      </c>
      <c r="H14" s="73">
        <f t="shared" si="1"/>
        <v>0.1918918251632963</v>
      </c>
      <c r="I14" s="59"/>
    </row>
    <row r="15" spans="1:9" ht="15" customHeight="1">
      <c r="A15" s="24"/>
      <c r="B15" s="15" t="s">
        <v>17</v>
      </c>
      <c r="C15" s="16" t="s">
        <v>18</v>
      </c>
      <c r="D15" s="62">
        <f>D16</f>
        <v>62474</v>
      </c>
      <c r="E15" s="62">
        <f>E16</f>
        <v>62474</v>
      </c>
      <c r="F15" s="62">
        <f>F16</f>
        <v>17607</v>
      </c>
      <c r="G15" s="77">
        <f t="shared" si="0"/>
        <v>28.18292409642411</v>
      </c>
      <c r="H15" s="73">
        <f t="shared" si="1"/>
        <v>0.057048483142816395</v>
      </c>
      <c r="I15" s="59"/>
    </row>
    <row r="16" spans="1:9" ht="15" customHeight="1">
      <c r="A16" s="24"/>
      <c r="B16" s="15"/>
      <c r="C16" s="16" t="s">
        <v>16</v>
      </c>
      <c r="D16" s="62">
        <v>62474</v>
      </c>
      <c r="E16" s="62">
        <v>62474</v>
      </c>
      <c r="F16" s="62">
        <v>17607</v>
      </c>
      <c r="G16" s="77">
        <f t="shared" si="0"/>
        <v>28.18292409642411</v>
      </c>
      <c r="H16" s="73">
        <f t="shared" si="1"/>
        <v>0.057048483142816395</v>
      </c>
      <c r="I16" s="59"/>
    </row>
    <row r="17" spans="1:9" ht="15" customHeight="1">
      <c r="A17" s="23" t="s">
        <v>19</v>
      </c>
      <c r="B17" s="12"/>
      <c r="C17" s="13" t="s">
        <v>20</v>
      </c>
      <c r="D17" s="63">
        <v>0</v>
      </c>
      <c r="E17" s="63">
        <v>0</v>
      </c>
      <c r="F17" s="63">
        <v>0</v>
      </c>
      <c r="G17" s="77">
        <v>0</v>
      </c>
      <c r="H17" s="73">
        <f t="shared" si="1"/>
        <v>0</v>
      </c>
      <c r="I17" s="59"/>
    </row>
    <row r="18" spans="1:9" ht="15" customHeight="1">
      <c r="A18" s="24"/>
      <c r="B18" s="15">
        <v>5095</v>
      </c>
      <c r="C18" s="16" t="s">
        <v>11</v>
      </c>
      <c r="D18" s="62">
        <v>0</v>
      </c>
      <c r="E18" s="62">
        <v>0</v>
      </c>
      <c r="F18" s="62">
        <v>0</v>
      </c>
      <c r="G18" s="77">
        <v>0</v>
      </c>
      <c r="H18" s="73">
        <f t="shared" si="1"/>
        <v>0</v>
      </c>
      <c r="I18" s="59"/>
    </row>
    <row r="19" spans="1:9" ht="15" customHeight="1">
      <c r="A19" s="24"/>
      <c r="B19" s="15"/>
      <c r="C19" s="16" t="s">
        <v>16</v>
      </c>
      <c r="D19" s="62">
        <v>0</v>
      </c>
      <c r="E19" s="62">
        <v>0</v>
      </c>
      <c r="F19" s="62">
        <v>0</v>
      </c>
      <c r="G19" s="77">
        <v>0</v>
      </c>
      <c r="H19" s="73">
        <f t="shared" si="1"/>
        <v>0</v>
      </c>
      <c r="I19" s="59"/>
    </row>
    <row r="20" spans="1:9" ht="15" customHeight="1">
      <c r="A20" s="23" t="s">
        <v>22</v>
      </c>
      <c r="B20" s="12"/>
      <c r="C20" s="13" t="s">
        <v>23</v>
      </c>
      <c r="D20" s="63">
        <f>D24+D28+D31+D21</f>
        <v>2812964</v>
      </c>
      <c r="E20" s="63">
        <f>E24+E28+E31+E21</f>
        <v>10760964</v>
      </c>
      <c r="F20" s="63">
        <f>F24+F28+F31+F21</f>
        <v>1690466</v>
      </c>
      <c r="G20" s="77">
        <f t="shared" si="0"/>
        <v>15.709243149591432</v>
      </c>
      <c r="H20" s="73">
        <f t="shared" si="1"/>
        <v>5.477282961578023</v>
      </c>
      <c r="I20" s="59"/>
    </row>
    <row r="21" spans="1:9" ht="15" customHeight="1">
      <c r="A21" s="74"/>
      <c r="B21" s="38">
        <v>60013</v>
      </c>
      <c r="C21" s="39" t="s">
        <v>227</v>
      </c>
      <c r="D21" s="62">
        <f>D22</f>
        <v>200000</v>
      </c>
      <c r="E21" s="62">
        <f>E22</f>
        <v>635000</v>
      </c>
      <c r="F21" s="62">
        <v>0</v>
      </c>
      <c r="G21" s="77">
        <f t="shared" si="0"/>
        <v>0</v>
      </c>
      <c r="H21" s="73">
        <f t="shared" si="1"/>
        <v>0</v>
      </c>
      <c r="I21" s="59"/>
    </row>
    <row r="22" spans="1:9" ht="15" customHeight="1">
      <c r="A22" s="23"/>
      <c r="B22" s="12"/>
      <c r="C22" s="39" t="s">
        <v>189</v>
      </c>
      <c r="D22" s="62">
        <v>200000</v>
      </c>
      <c r="E22" s="62">
        <v>635000</v>
      </c>
      <c r="F22" s="62">
        <v>0</v>
      </c>
      <c r="G22" s="77">
        <f t="shared" si="0"/>
        <v>0</v>
      </c>
      <c r="H22" s="73">
        <f t="shared" si="1"/>
        <v>0</v>
      </c>
      <c r="I22" s="59"/>
    </row>
    <row r="23" spans="1:9" ht="15" customHeight="1">
      <c r="A23" s="23"/>
      <c r="B23" s="12"/>
      <c r="C23" s="16" t="s">
        <v>199</v>
      </c>
      <c r="D23" s="62">
        <v>200000</v>
      </c>
      <c r="E23" s="62">
        <v>200000</v>
      </c>
      <c r="F23" s="62">
        <v>0</v>
      </c>
      <c r="G23" s="77">
        <v>0</v>
      </c>
      <c r="H23" s="73">
        <f t="shared" si="1"/>
        <v>0</v>
      </c>
      <c r="I23" s="59"/>
    </row>
    <row r="24" spans="1:9" ht="15" customHeight="1">
      <c r="A24" s="24"/>
      <c r="B24" s="15" t="s">
        <v>24</v>
      </c>
      <c r="C24" s="16" t="s">
        <v>25</v>
      </c>
      <c r="D24" s="62">
        <f>D25+D26</f>
        <v>1843210</v>
      </c>
      <c r="E24" s="62">
        <f>E25+E26</f>
        <v>1832510</v>
      </c>
      <c r="F24" s="62">
        <f>F25+F26</f>
        <v>1261135</v>
      </c>
      <c r="G24" s="77">
        <f t="shared" si="0"/>
        <v>68.82008829419757</v>
      </c>
      <c r="H24" s="73">
        <f t="shared" si="1"/>
        <v>4.086206553547779</v>
      </c>
      <c r="I24" s="59"/>
    </row>
    <row r="25" spans="1:9" ht="15" customHeight="1">
      <c r="A25" s="24"/>
      <c r="B25" s="15"/>
      <c r="C25" s="16" t="s">
        <v>16</v>
      </c>
      <c r="D25" s="62">
        <v>1773210</v>
      </c>
      <c r="E25" s="62">
        <v>1762510</v>
      </c>
      <c r="F25" s="62">
        <v>1261135</v>
      </c>
      <c r="G25" s="77">
        <f t="shared" si="0"/>
        <v>71.55335288877794</v>
      </c>
      <c r="H25" s="73">
        <f t="shared" si="1"/>
        <v>4.086206553547779</v>
      </c>
      <c r="I25" s="59"/>
    </row>
    <row r="26" spans="1:9" ht="15" customHeight="1">
      <c r="A26" s="24"/>
      <c r="B26" s="15"/>
      <c r="C26" s="16" t="s">
        <v>27</v>
      </c>
      <c r="D26" s="62">
        <v>70000</v>
      </c>
      <c r="E26" s="62">
        <v>70000</v>
      </c>
      <c r="F26" s="62">
        <v>0</v>
      </c>
      <c r="G26" s="77">
        <f t="shared" si="0"/>
        <v>0</v>
      </c>
      <c r="H26" s="73">
        <f t="shared" si="1"/>
        <v>0</v>
      </c>
      <c r="I26" s="59"/>
    </row>
    <row r="27" spans="1:9" ht="15" customHeight="1">
      <c r="A27" s="24"/>
      <c r="B27" s="15"/>
      <c r="C27" s="16" t="s">
        <v>199</v>
      </c>
      <c r="D27" s="62">
        <v>750000</v>
      </c>
      <c r="E27" s="62">
        <v>739300</v>
      </c>
      <c r="F27" s="62">
        <v>594089</v>
      </c>
      <c r="G27" s="77">
        <f t="shared" si="0"/>
        <v>80.35831191667793</v>
      </c>
      <c r="H27" s="73">
        <f t="shared" si="1"/>
        <v>1.9249092009900974</v>
      </c>
      <c r="I27" s="59"/>
    </row>
    <row r="28" spans="1:9" ht="15" customHeight="1">
      <c r="A28" s="24"/>
      <c r="B28" s="15">
        <v>60078</v>
      </c>
      <c r="C28" s="16" t="s">
        <v>186</v>
      </c>
      <c r="D28" s="62">
        <f>D29+D30</f>
        <v>100000</v>
      </c>
      <c r="E28" s="62">
        <f>E29+E30</f>
        <v>7623700</v>
      </c>
      <c r="F28" s="62">
        <f>F29</f>
        <v>82902</v>
      </c>
      <c r="G28" s="77">
        <f t="shared" si="0"/>
        <v>1.0874247412673637</v>
      </c>
      <c r="H28" s="73">
        <f t="shared" si="1"/>
        <v>0.26861097004065226</v>
      </c>
      <c r="I28" s="59"/>
    </row>
    <row r="29" spans="1:9" ht="15" customHeight="1">
      <c r="A29" s="24"/>
      <c r="B29" s="15"/>
      <c r="C29" s="16" t="s">
        <v>16</v>
      </c>
      <c r="D29" s="62">
        <v>100000</v>
      </c>
      <c r="E29" s="62">
        <v>7623700</v>
      </c>
      <c r="F29" s="62">
        <v>82902</v>
      </c>
      <c r="G29" s="77">
        <f t="shared" si="0"/>
        <v>1.0874247412673637</v>
      </c>
      <c r="H29" s="73">
        <f t="shared" si="1"/>
        <v>0.26861097004065226</v>
      </c>
      <c r="I29" s="59"/>
    </row>
    <row r="30" spans="1:9" ht="15" customHeight="1">
      <c r="A30" s="24"/>
      <c r="B30" s="15"/>
      <c r="C30" s="16" t="s">
        <v>27</v>
      </c>
      <c r="D30" s="62">
        <v>0</v>
      </c>
      <c r="E30" s="62">
        <v>0</v>
      </c>
      <c r="F30" s="62">
        <v>0</v>
      </c>
      <c r="G30" s="77">
        <v>0</v>
      </c>
      <c r="H30" s="73">
        <f t="shared" si="1"/>
        <v>0</v>
      </c>
      <c r="I30" s="59"/>
    </row>
    <row r="31" spans="1:9" ht="15" customHeight="1">
      <c r="A31" s="24"/>
      <c r="B31" s="15">
        <v>60095</v>
      </c>
      <c r="C31" s="16" t="s">
        <v>11</v>
      </c>
      <c r="D31" s="62">
        <f>D32</f>
        <v>669754</v>
      </c>
      <c r="E31" s="62">
        <f>E32</f>
        <v>669754</v>
      </c>
      <c r="F31" s="62">
        <f>F32</f>
        <v>346429</v>
      </c>
      <c r="G31" s="78">
        <f t="shared" si="0"/>
        <v>51.724812393804285</v>
      </c>
      <c r="H31" s="73">
        <f t="shared" si="1"/>
        <v>1.1224654379895915</v>
      </c>
      <c r="I31" s="59"/>
    </row>
    <row r="32" spans="1:9" ht="15" customHeight="1">
      <c r="A32" s="24"/>
      <c r="B32" s="15"/>
      <c r="C32" s="16" t="s">
        <v>16</v>
      </c>
      <c r="D32" s="62">
        <v>669754</v>
      </c>
      <c r="E32" s="62">
        <v>669754</v>
      </c>
      <c r="F32" s="62">
        <v>346429</v>
      </c>
      <c r="G32" s="77">
        <f t="shared" si="0"/>
        <v>51.724812393804285</v>
      </c>
      <c r="H32" s="73">
        <f t="shared" si="1"/>
        <v>1.1224654379895915</v>
      </c>
      <c r="I32" s="59"/>
    </row>
    <row r="33" spans="1:9" ht="15" customHeight="1">
      <c r="A33" s="24"/>
      <c r="B33" s="15"/>
      <c r="C33" s="16" t="s">
        <v>212</v>
      </c>
      <c r="D33" s="62">
        <v>498909</v>
      </c>
      <c r="E33" s="62">
        <v>498909</v>
      </c>
      <c r="F33" s="62">
        <v>260075</v>
      </c>
      <c r="G33" s="77">
        <f t="shared" si="0"/>
        <v>52.12874492141854</v>
      </c>
      <c r="H33" s="73">
        <f t="shared" si="1"/>
        <v>0.8426696344276693</v>
      </c>
      <c r="I33" s="59"/>
    </row>
    <row r="34" spans="1:9" ht="15" customHeight="1">
      <c r="A34" s="24"/>
      <c r="B34" s="15"/>
      <c r="C34" s="16" t="s">
        <v>234</v>
      </c>
      <c r="D34" s="62">
        <v>2700</v>
      </c>
      <c r="E34" s="62">
        <v>2700</v>
      </c>
      <c r="F34" s="62">
        <v>0</v>
      </c>
      <c r="G34" s="77">
        <f t="shared" si="0"/>
        <v>0</v>
      </c>
      <c r="H34" s="73">
        <f t="shared" si="1"/>
        <v>0</v>
      </c>
      <c r="I34" s="59"/>
    </row>
    <row r="35" spans="1:9" ht="15" customHeight="1">
      <c r="A35" s="23" t="s">
        <v>29</v>
      </c>
      <c r="B35" s="12"/>
      <c r="C35" s="13" t="s">
        <v>30</v>
      </c>
      <c r="D35" s="63">
        <f>D37</f>
        <v>29300</v>
      </c>
      <c r="E35" s="63">
        <f>E37</f>
        <v>29000</v>
      </c>
      <c r="F35" s="63">
        <f>F37</f>
        <v>11623</v>
      </c>
      <c r="G35" s="77">
        <f t="shared" si="0"/>
        <v>40.07931034482758</v>
      </c>
      <c r="H35" s="73">
        <f t="shared" si="1"/>
        <v>0.03765971031799596</v>
      </c>
      <c r="I35" s="59"/>
    </row>
    <row r="36" spans="1:9" ht="15" customHeight="1">
      <c r="A36" s="24"/>
      <c r="B36" s="15" t="s">
        <v>31</v>
      </c>
      <c r="C36" s="16" t="s">
        <v>32</v>
      </c>
      <c r="D36" s="62">
        <f>D37</f>
        <v>29300</v>
      </c>
      <c r="E36" s="62">
        <f>E37</f>
        <v>29000</v>
      </c>
      <c r="F36" s="62">
        <f>F37</f>
        <v>11623</v>
      </c>
      <c r="G36" s="77">
        <f t="shared" si="0"/>
        <v>40.07931034482758</v>
      </c>
      <c r="H36" s="73">
        <f t="shared" si="1"/>
        <v>0.03765971031799596</v>
      </c>
      <c r="I36" s="59"/>
    </row>
    <row r="37" spans="1:9" ht="15" customHeight="1">
      <c r="A37" s="24"/>
      <c r="B37" s="15"/>
      <c r="C37" s="16" t="s">
        <v>16</v>
      </c>
      <c r="D37" s="62">
        <v>29300</v>
      </c>
      <c r="E37" s="62">
        <v>29000</v>
      </c>
      <c r="F37" s="62">
        <v>11623</v>
      </c>
      <c r="G37" s="77">
        <f t="shared" si="0"/>
        <v>40.07931034482758</v>
      </c>
      <c r="H37" s="73">
        <f t="shared" si="1"/>
        <v>0.03765971031799596</v>
      </c>
      <c r="I37" s="59"/>
    </row>
    <row r="38" spans="1:9" ht="15" customHeight="1">
      <c r="A38" s="24"/>
      <c r="B38" s="15"/>
      <c r="C38" s="16" t="s">
        <v>211</v>
      </c>
      <c r="D38" s="62">
        <v>0</v>
      </c>
      <c r="E38" s="62">
        <v>0</v>
      </c>
      <c r="F38" s="62">
        <v>0</v>
      </c>
      <c r="G38" s="71">
        <v>0</v>
      </c>
      <c r="H38" s="73">
        <f t="shared" si="1"/>
        <v>0</v>
      </c>
      <c r="I38" s="59"/>
    </row>
    <row r="39" spans="1:9" ht="15" customHeight="1">
      <c r="A39" s="24"/>
      <c r="B39" s="15"/>
      <c r="C39" s="16" t="s">
        <v>199</v>
      </c>
      <c r="D39" s="62">
        <v>15000</v>
      </c>
      <c r="E39" s="62">
        <v>15000</v>
      </c>
      <c r="F39" s="62">
        <v>10000</v>
      </c>
      <c r="G39" s="77">
        <f t="shared" si="0"/>
        <v>66.66666666666666</v>
      </c>
      <c r="H39" s="73">
        <f t="shared" si="1"/>
        <v>0.032401024105649115</v>
      </c>
      <c r="I39" s="59"/>
    </row>
    <row r="40" spans="1:9" ht="15" customHeight="1">
      <c r="A40" s="23" t="s">
        <v>33</v>
      </c>
      <c r="B40" s="12"/>
      <c r="C40" s="13" t="s">
        <v>34</v>
      </c>
      <c r="D40" s="63">
        <f aca="true" t="shared" si="2" ref="D40:F41">D41</f>
        <v>153000</v>
      </c>
      <c r="E40" s="63">
        <f t="shared" si="2"/>
        <v>257700</v>
      </c>
      <c r="F40" s="63">
        <f t="shared" si="2"/>
        <v>124897</v>
      </c>
      <c r="G40" s="77">
        <f t="shared" si="0"/>
        <v>48.46604578967792</v>
      </c>
      <c r="H40" s="73">
        <f t="shared" si="1"/>
        <v>0.40467907077232573</v>
      </c>
      <c r="I40" s="59"/>
    </row>
    <row r="41" spans="1:9" ht="15" customHeight="1">
      <c r="A41" s="24"/>
      <c r="B41" s="15" t="s">
        <v>35</v>
      </c>
      <c r="C41" s="16" t="s">
        <v>36</v>
      </c>
      <c r="D41" s="62">
        <f t="shared" si="2"/>
        <v>153000</v>
      </c>
      <c r="E41" s="62">
        <f t="shared" si="2"/>
        <v>257700</v>
      </c>
      <c r="F41" s="62">
        <f t="shared" si="2"/>
        <v>124897</v>
      </c>
      <c r="G41" s="77">
        <f t="shared" si="0"/>
        <v>48.46604578967792</v>
      </c>
      <c r="H41" s="73">
        <f t="shared" si="1"/>
        <v>0.40467907077232573</v>
      </c>
      <c r="I41" s="59"/>
    </row>
    <row r="42" spans="1:9" ht="15" customHeight="1">
      <c r="A42" s="24"/>
      <c r="B42" s="15"/>
      <c r="C42" s="16" t="s">
        <v>16</v>
      </c>
      <c r="D42" s="62">
        <v>153000</v>
      </c>
      <c r="E42" s="62">
        <v>257700</v>
      </c>
      <c r="F42" s="62">
        <v>124897</v>
      </c>
      <c r="G42" s="77">
        <f t="shared" si="0"/>
        <v>48.46604578967792</v>
      </c>
      <c r="H42" s="73">
        <f t="shared" si="1"/>
        <v>0.40467907077232573</v>
      </c>
      <c r="I42" s="59"/>
    </row>
    <row r="43" spans="1:9" ht="15" customHeight="1">
      <c r="A43" s="24"/>
      <c r="B43" s="15"/>
      <c r="C43" s="16" t="s">
        <v>211</v>
      </c>
      <c r="D43" s="62">
        <v>23628</v>
      </c>
      <c r="E43" s="62">
        <v>27628</v>
      </c>
      <c r="F43" s="62">
        <v>15555</v>
      </c>
      <c r="G43" s="77">
        <f t="shared" si="0"/>
        <v>56.301578109164616</v>
      </c>
      <c r="H43" s="73">
        <f t="shared" si="1"/>
        <v>0.05039979299633719</v>
      </c>
      <c r="I43" s="59"/>
    </row>
    <row r="44" spans="1:9" ht="15" customHeight="1">
      <c r="A44" s="23" t="s">
        <v>37</v>
      </c>
      <c r="B44" s="12"/>
      <c r="C44" s="13" t="s">
        <v>38</v>
      </c>
      <c r="D44" s="63">
        <f>D45+D49+D51+D53</f>
        <v>1295898</v>
      </c>
      <c r="E44" s="63">
        <f>E45+E49+E51+E53</f>
        <v>1365518</v>
      </c>
      <c r="F44" s="63">
        <f>F45+F49+F51+F53</f>
        <v>662807</v>
      </c>
      <c r="G44" s="77">
        <f t="shared" si="0"/>
        <v>48.53886949860786</v>
      </c>
      <c r="H44" s="73">
        <f t="shared" si="1"/>
        <v>2.1475625584392968</v>
      </c>
      <c r="I44" s="59"/>
    </row>
    <row r="45" spans="1:9" ht="15" customHeight="1">
      <c r="A45" s="23"/>
      <c r="B45" s="15">
        <v>71012</v>
      </c>
      <c r="C45" s="16" t="s">
        <v>172</v>
      </c>
      <c r="D45" s="62">
        <f>D46</f>
        <v>884650</v>
      </c>
      <c r="E45" s="62">
        <f>E46</f>
        <v>884650</v>
      </c>
      <c r="F45" s="62">
        <f>F46</f>
        <v>483668</v>
      </c>
      <c r="G45" s="77">
        <f t="shared" si="0"/>
        <v>54.67337365059628</v>
      </c>
      <c r="H45" s="73">
        <f t="shared" si="1"/>
        <v>1.5671338527131096</v>
      </c>
      <c r="I45" s="59"/>
    </row>
    <row r="46" spans="1:9" ht="15" customHeight="1">
      <c r="A46" s="23"/>
      <c r="B46" s="12"/>
      <c r="C46" s="16" t="s">
        <v>16</v>
      </c>
      <c r="D46" s="62">
        <v>884650</v>
      </c>
      <c r="E46" s="62">
        <v>884650</v>
      </c>
      <c r="F46" s="62">
        <v>483668</v>
      </c>
      <c r="G46" s="77">
        <f t="shared" si="0"/>
        <v>54.67337365059628</v>
      </c>
      <c r="H46" s="73">
        <f t="shared" si="1"/>
        <v>1.5671338527131096</v>
      </c>
      <c r="I46" s="59"/>
    </row>
    <row r="47" spans="1:9" ht="15" customHeight="1">
      <c r="A47" s="23"/>
      <c r="B47" s="12"/>
      <c r="C47" s="16" t="s">
        <v>211</v>
      </c>
      <c r="D47" s="62">
        <v>724200</v>
      </c>
      <c r="E47" s="62">
        <v>724200</v>
      </c>
      <c r="F47" s="62">
        <v>403550</v>
      </c>
      <c r="G47" s="77">
        <f t="shared" si="0"/>
        <v>55.72355702844518</v>
      </c>
      <c r="H47" s="73">
        <f t="shared" si="1"/>
        <v>1.3075433277834698</v>
      </c>
      <c r="I47" s="59"/>
    </row>
    <row r="48" spans="1:9" ht="15" customHeight="1">
      <c r="A48" s="23"/>
      <c r="B48" s="12"/>
      <c r="C48" s="16" t="s">
        <v>234</v>
      </c>
      <c r="D48" s="62">
        <v>800</v>
      </c>
      <c r="E48" s="62">
        <v>800</v>
      </c>
      <c r="F48" s="62">
        <v>130</v>
      </c>
      <c r="G48" s="77">
        <f t="shared" si="0"/>
        <v>16.25</v>
      </c>
      <c r="H48" s="73">
        <f t="shared" si="1"/>
        <v>0.0004212133133734385</v>
      </c>
      <c r="I48" s="59"/>
    </row>
    <row r="49" spans="1:9" ht="15" customHeight="1">
      <c r="A49" s="24"/>
      <c r="B49" s="15" t="s">
        <v>39</v>
      </c>
      <c r="C49" s="16" t="s">
        <v>40</v>
      </c>
      <c r="D49" s="62">
        <f>D50</f>
        <v>46500</v>
      </c>
      <c r="E49" s="62">
        <f>E50</f>
        <v>116500</v>
      </c>
      <c r="F49" s="62">
        <v>0</v>
      </c>
      <c r="G49" s="77">
        <f t="shared" si="0"/>
        <v>0</v>
      </c>
      <c r="H49" s="73">
        <f t="shared" si="1"/>
        <v>0</v>
      </c>
      <c r="I49" s="59"/>
    </row>
    <row r="50" spans="1:9" ht="15" customHeight="1">
      <c r="A50" s="24"/>
      <c r="B50" s="15"/>
      <c r="C50" s="16" t="s">
        <v>16</v>
      </c>
      <c r="D50" s="62">
        <v>46500</v>
      </c>
      <c r="E50" s="62">
        <v>116500</v>
      </c>
      <c r="F50" s="62">
        <v>0</v>
      </c>
      <c r="G50" s="77">
        <f t="shared" si="0"/>
        <v>0</v>
      </c>
      <c r="H50" s="73">
        <f t="shared" si="1"/>
        <v>0</v>
      </c>
      <c r="I50" s="59"/>
    </row>
    <row r="51" spans="1:9" ht="15" customHeight="1">
      <c r="A51" s="24"/>
      <c r="B51" s="15" t="s">
        <v>41</v>
      </c>
      <c r="C51" s="16" t="s">
        <v>42</v>
      </c>
      <c r="D51" s="62">
        <f>D52</f>
        <v>15000</v>
      </c>
      <c r="E51" s="62">
        <f>E52</f>
        <v>15000</v>
      </c>
      <c r="F51" s="62">
        <v>0</v>
      </c>
      <c r="G51" s="77">
        <f t="shared" si="0"/>
        <v>0</v>
      </c>
      <c r="H51" s="73">
        <f t="shared" si="1"/>
        <v>0</v>
      </c>
      <c r="I51" s="59"/>
    </row>
    <row r="52" spans="1:9" ht="15" customHeight="1">
      <c r="A52" s="24"/>
      <c r="B52" s="15"/>
      <c r="C52" s="16" t="s">
        <v>16</v>
      </c>
      <c r="D52" s="62">
        <v>15000</v>
      </c>
      <c r="E52" s="62">
        <v>15000</v>
      </c>
      <c r="F52" s="62">
        <v>0</v>
      </c>
      <c r="G52" s="77">
        <f t="shared" si="0"/>
        <v>0</v>
      </c>
      <c r="H52" s="73">
        <f t="shared" si="1"/>
        <v>0</v>
      </c>
      <c r="I52" s="59"/>
    </row>
    <row r="53" spans="1:9" ht="15" customHeight="1">
      <c r="A53" s="24"/>
      <c r="B53" s="15" t="s">
        <v>43</v>
      </c>
      <c r="C53" s="16" t="s">
        <v>44</v>
      </c>
      <c r="D53" s="62">
        <f>D54</f>
        <v>349748</v>
      </c>
      <c r="E53" s="62">
        <f>E54</f>
        <v>349368</v>
      </c>
      <c r="F53" s="62">
        <f>F54</f>
        <v>179139</v>
      </c>
      <c r="G53" s="77">
        <f t="shared" si="0"/>
        <v>51.27515971697465</v>
      </c>
      <c r="H53" s="73">
        <f t="shared" si="1"/>
        <v>0.5804287057261877</v>
      </c>
      <c r="I53" s="59"/>
    </row>
    <row r="54" spans="1:9" ht="15" customHeight="1">
      <c r="A54" s="24"/>
      <c r="B54" s="15"/>
      <c r="C54" s="16" t="s">
        <v>45</v>
      </c>
      <c r="D54" s="62">
        <v>349748</v>
      </c>
      <c r="E54" s="62">
        <v>349368</v>
      </c>
      <c r="F54" s="62">
        <v>179139</v>
      </c>
      <c r="G54" s="77">
        <f t="shared" si="0"/>
        <v>51.27515971697465</v>
      </c>
      <c r="H54" s="73">
        <f t="shared" si="1"/>
        <v>0.5804287057261877</v>
      </c>
      <c r="I54" s="59"/>
    </row>
    <row r="55" spans="1:9" ht="15" customHeight="1">
      <c r="A55" s="24"/>
      <c r="B55" s="15"/>
      <c r="C55" s="16" t="s">
        <v>213</v>
      </c>
      <c r="D55" s="62">
        <v>278630</v>
      </c>
      <c r="E55" s="62">
        <v>278596</v>
      </c>
      <c r="F55" s="62">
        <v>142532</v>
      </c>
      <c r="G55" s="77">
        <f t="shared" si="0"/>
        <v>51.160820686585595</v>
      </c>
      <c r="H55" s="73">
        <f t="shared" si="1"/>
        <v>0.4618182767826379</v>
      </c>
      <c r="I55" s="59"/>
    </row>
    <row r="56" spans="1:9" ht="15" customHeight="1">
      <c r="A56" s="23" t="s">
        <v>47</v>
      </c>
      <c r="B56" s="12"/>
      <c r="C56" s="13" t="s">
        <v>48</v>
      </c>
      <c r="D56" s="63">
        <f>D57+D61+D66+D71+D75+D80</f>
        <v>9004246</v>
      </c>
      <c r="E56" s="63">
        <f>E57+E61+E66+E71+E75+E80</f>
        <v>9884110</v>
      </c>
      <c r="F56" s="63">
        <f>F57+F61+F66+F71+F75+F80</f>
        <v>4639202</v>
      </c>
      <c r="G56" s="77">
        <f t="shared" si="0"/>
        <v>46.93596085029406</v>
      </c>
      <c r="H56" s="73">
        <f t="shared" si="1"/>
        <v>15.031489583297558</v>
      </c>
      <c r="I56" s="59"/>
    </row>
    <row r="57" spans="1:9" ht="15" customHeight="1">
      <c r="A57" s="24"/>
      <c r="B57" s="15" t="s">
        <v>49</v>
      </c>
      <c r="C57" s="16" t="s">
        <v>50</v>
      </c>
      <c r="D57" s="62">
        <f>D58</f>
        <v>588551</v>
      </c>
      <c r="E57" s="62">
        <f>E58</f>
        <v>588113</v>
      </c>
      <c r="F57" s="62">
        <f>F58</f>
        <v>303446</v>
      </c>
      <c r="G57" s="77">
        <f t="shared" si="0"/>
        <v>51.596546922105105</v>
      </c>
      <c r="H57" s="73">
        <f t="shared" si="1"/>
        <v>0.9831961160762801</v>
      </c>
      <c r="I57" s="59"/>
    </row>
    <row r="58" spans="1:9" ht="15" customHeight="1">
      <c r="A58" s="24"/>
      <c r="B58" s="15"/>
      <c r="C58" s="16" t="s">
        <v>51</v>
      </c>
      <c r="D58" s="62">
        <v>588551</v>
      </c>
      <c r="E58" s="62">
        <v>588113</v>
      </c>
      <c r="F58" s="62">
        <v>303446</v>
      </c>
      <c r="G58" s="77">
        <f t="shared" si="0"/>
        <v>51.596546922105105</v>
      </c>
      <c r="H58" s="73">
        <f t="shared" si="1"/>
        <v>0.9831961160762801</v>
      </c>
      <c r="I58" s="59"/>
    </row>
    <row r="59" spans="1:9" ht="15" customHeight="1">
      <c r="A59" s="24"/>
      <c r="B59" s="15"/>
      <c r="C59" s="16" t="s">
        <v>214</v>
      </c>
      <c r="D59" s="62">
        <v>512811</v>
      </c>
      <c r="E59" s="62">
        <v>512373</v>
      </c>
      <c r="F59" s="62">
        <v>267006</v>
      </c>
      <c r="G59" s="77">
        <f t="shared" si="0"/>
        <v>52.111645227207525</v>
      </c>
      <c r="H59" s="73">
        <f t="shared" si="1"/>
        <v>0.8651267842352947</v>
      </c>
      <c r="I59" s="59"/>
    </row>
    <row r="60" spans="1:9" ht="15" customHeight="1">
      <c r="A60" s="24"/>
      <c r="B60" s="15"/>
      <c r="C60" s="16" t="s">
        <v>234</v>
      </c>
      <c r="D60" s="62">
        <v>240</v>
      </c>
      <c r="E60" s="62">
        <v>240</v>
      </c>
      <c r="F60" s="62">
        <v>0</v>
      </c>
      <c r="G60" s="77">
        <f t="shared" si="0"/>
        <v>0</v>
      </c>
      <c r="H60" s="73">
        <f t="shared" si="1"/>
        <v>0</v>
      </c>
      <c r="I60" s="59"/>
    </row>
    <row r="61" spans="1:9" ht="15" customHeight="1">
      <c r="A61" s="24"/>
      <c r="B61" s="15" t="s">
        <v>53</v>
      </c>
      <c r="C61" s="16" t="s">
        <v>54</v>
      </c>
      <c r="D61" s="62">
        <f>D62+D63</f>
        <v>383700</v>
      </c>
      <c r="E61" s="62">
        <v>383700</v>
      </c>
      <c r="F61" s="62">
        <f>F62</f>
        <v>187186</v>
      </c>
      <c r="G61" s="77">
        <f t="shared" si="0"/>
        <v>48.78446703153506</v>
      </c>
      <c r="H61" s="73">
        <f t="shared" si="1"/>
        <v>0.6065018098240035</v>
      </c>
      <c r="I61" s="59"/>
    </row>
    <row r="62" spans="1:9" ht="15" customHeight="1">
      <c r="A62" s="24"/>
      <c r="B62" s="15"/>
      <c r="C62" s="16" t="s">
        <v>16</v>
      </c>
      <c r="D62" s="62">
        <v>383700</v>
      </c>
      <c r="E62" s="62">
        <v>383700</v>
      </c>
      <c r="F62" s="62">
        <v>187186</v>
      </c>
      <c r="G62" s="77">
        <f t="shared" si="0"/>
        <v>48.78446703153506</v>
      </c>
      <c r="H62" s="73">
        <f t="shared" si="1"/>
        <v>0.6065018098240035</v>
      </c>
      <c r="I62" s="59"/>
    </row>
    <row r="63" spans="1:9" ht="15" customHeight="1">
      <c r="A63" s="24"/>
      <c r="B63" s="15"/>
      <c r="C63" s="16" t="s">
        <v>27</v>
      </c>
      <c r="D63" s="62">
        <v>0</v>
      </c>
      <c r="E63" s="62">
        <v>0</v>
      </c>
      <c r="F63" s="62">
        <v>0</v>
      </c>
      <c r="G63" s="77">
        <v>0</v>
      </c>
      <c r="H63" s="73">
        <f t="shared" si="1"/>
        <v>0</v>
      </c>
      <c r="I63" s="59"/>
    </row>
    <row r="64" spans="1:9" ht="15" customHeight="1">
      <c r="A64" s="24"/>
      <c r="B64" s="15"/>
      <c r="C64" s="16" t="s">
        <v>214</v>
      </c>
      <c r="D64" s="62">
        <v>24000</v>
      </c>
      <c r="E64" s="62">
        <v>0</v>
      </c>
      <c r="F64" s="62">
        <v>0</v>
      </c>
      <c r="G64" s="77">
        <v>0</v>
      </c>
      <c r="H64" s="73">
        <f t="shared" si="1"/>
        <v>0</v>
      </c>
      <c r="I64" s="59"/>
    </row>
    <row r="65" spans="1:9" ht="15" customHeight="1">
      <c r="A65" s="24"/>
      <c r="B65" s="15"/>
      <c r="C65" s="16" t="s">
        <v>234</v>
      </c>
      <c r="D65" s="62">
        <v>315000</v>
      </c>
      <c r="E65" s="62">
        <v>334500</v>
      </c>
      <c r="F65" s="62">
        <v>164268</v>
      </c>
      <c r="G65" s="77">
        <f t="shared" si="0"/>
        <v>49.10852017937219</v>
      </c>
      <c r="H65" s="73">
        <f t="shared" si="1"/>
        <v>0.5322451427786768</v>
      </c>
      <c r="I65" s="59"/>
    </row>
    <row r="66" spans="1:9" ht="15" customHeight="1">
      <c r="A66" s="24"/>
      <c r="B66" s="15" t="s">
        <v>56</v>
      </c>
      <c r="C66" s="16" t="s">
        <v>57</v>
      </c>
      <c r="D66" s="62">
        <f>D67+D69</f>
        <v>7174896</v>
      </c>
      <c r="E66" s="62">
        <v>8012752</v>
      </c>
      <c r="F66" s="62">
        <v>3555133</v>
      </c>
      <c r="G66" s="77">
        <f t="shared" si="0"/>
        <v>44.368439207902604</v>
      </c>
      <c r="H66" s="73">
        <f t="shared" si="1"/>
        <v>11.518995003178864</v>
      </c>
      <c r="I66" s="59"/>
    </row>
    <row r="67" spans="1:9" ht="15" customHeight="1">
      <c r="A67" s="24"/>
      <c r="B67" s="15"/>
      <c r="C67" s="16" t="s">
        <v>16</v>
      </c>
      <c r="D67" s="62">
        <v>7008646</v>
      </c>
      <c r="E67" s="62">
        <v>7008646</v>
      </c>
      <c r="F67" s="62">
        <v>3528011</v>
      </c>
      <c r="G67" s="77">
        <f aca="true" t="shared" si="3" ref="G67:G131">F67/E67*100</f>
        <v>50.33798254327584</v>
      </c>
      <c r="H67" s="73">
        <f t="shared" si="1"/>
        <v>11.431116945599523</v>
      </c>
      <c r="I67" s="59"/>
    </row>
    <row r="68" spans="1:9" ht="15" customHeight="1">
      <c r="A68" s="24"/>
      <c r="B68" s="15"/>
      <c r="C68" s="16" t="s">
        <v>211</v>
      </c>
      <c r="D68" s="62">
        <v>5271046</v>
      </c>
      <c r="E68" s="62">
        <v>5271046</v>
      </c>
      <c r="F68" s="62">
        <v>2714543</v>
      </c>
      <c r="G68" s="77">
        <f t="shared" si="3"/>
        <v>51.49913318912414</v>
      </c>
      <c r="H68" s="73">
        <f t="shared" si="1"/>
        <v>8.795397317882106</v>
      </c>
      <c r="I68" s="59"/>
    </row>
    <row r="69" spans="1:9" ht="15" customHeight="1">
      <c r="A69" s="24"/>
      <c r="B69" s="15"/>
      <c r="C69" s="16" t="s">
        <v>27</v>
      </c>
      <c r="D69" s="62">
        <v>166250</v>
      </c>
      <c r="E69" s="62">
        <v>1004106</v>
      </c>
      <c r="F69" s="62">
        <v>27122</v>
      </c>
      <c r="G69" s="77">
        <f t="shared" si="3"/>
        <v>2.701109245438231</v>
      </c>
      <c r="H69" s="73">
        <f t="shared" si="1"/>
        <v>0.08787805757934153</v>
      </c>
      <c r="I69" s="59"/>
    </row>
    <row r="70" spans="1:9" ht="15" customHeight="1">
      <c r="A70" s="24"/>
      <c r="B70" s="15"/>
      <c r="C70" s="16" t="s">
        <v>234</v>
      </c>
      <c r="D70" s="62">
        <v>5000</v>
      </c>
      <c r="E70" s="62">
        <v>5000</v>
      </c>
      <c r="F70" s="62">
        <v>957</v>
      </c>
      <c r="G70" s="77">
        <f t="shared" si="3"/>
        <v>19.139999999999997</v>
      </c>
      <c r="H70" s="73">
        <f t="shared" si="1"/>
        <v>0.0031007780069106203</v>
      </c>
      <c r="I70" s="59"/>
    </row>
    <row r="71" spans="1:9" ht="15" customHeight="1">
      <c r="A71" s="24"/>
      <c r="B71" s="15">
        <v>75045</v>
      </c>
      <c r="C71" s="16" t="s">
        <v>204</v>
      </c>
      <c r="D71" s="62">
        <f>D72</f>
        <v>54000</v>
      </c>
      <c r="E71" s="62">
        <v>54000</v>
      </c>
      <c r="F71" s="62">
        <f>F72</f>
        <v>38806</v>
      </c>
      <c r="G71" s="77">
        <f t="shared" si="3"/>
        <v>71.86296296296297</v>
      </c>
      <c r="H71" s="73">
        <f t="shared" si="1"/>
        <v>0.12573541414438194</v>
      </c>
      <c r="I71" s="59"/>
    </row>
    <row r="72" spans="1:9" ht="15" customHeight="1">
      <c r="A72" s="24"/>
      <c r="B72" s="15"/>
      <c r="C72" s="16" t="s">
        <v>16</v>
      </c>
      <c r="D72" s="62">
        <v>54000</v>
      </c>
      <c r="E72" s="62">
        <v>54000</v>
      </c>
      <c r="F72" s="62">
        <v>38806</v>
      </c>
      <c r="G72" s="77">
        <f t="shared" si="3"/>
        <v>71.86296296296297</v>
      </c>
      <c r="H72" s="73">
        <f aca="true" t="shared" si="4" ref="H72:H136">SUM((F72/30863222)*100)</f>
        <v>0.12573541414438194</v>
      </c>
      <c r="I72" s="59"/>
    </row>
    <row r="73" spans="1:9" ht="15" customHeight="1">
      <c r="A73" s="24"/>
      <c r="B73" s="15"/>
      <c r="C73" s="16" t="s">
        <v>211</v>
      </c>
      <c r="D73" s="62">
        <v>15869</v>
      </c>
      <c r="E73" s="62">
        <v>13369</v>
      </c>
      <c r="F73" s="62">
        <v>11000</v>
      </c>
      <c r="G73" s="77">
        <f t="shared" si="3"/>
        <v>82.27990126411848</v>
      </c>
      <c r="H73" s="73">
        <f t="shared" si="4"/>
        <v>0.035641126516214025</v>
      </c>
      <c r="I73" s="59"/>
    </row>
    <row r="74" spans="1:9" ht="15" customHeight="1">
      <c r="A74" s="24"/>
      <c r="B74" s="15"/>
      <c r="C74" s="16" t="s">
        <v>234</v>
      </c>
      <c r="D74" s="62">
        <v>19000</v>
      </c>
      <c r="E74" s="62">
        <v>12000</v>
      </c>
      <c r="F74" s="62">
        <v>5920</v>
      </c>
      <c r="G74" s="77">
        <f t="shared" si="3"/>
        <v>49.333333333333336</v>
      </c>
      <c r="H74" s="73">
        <f t="shared" si="4"/>
        <v>0.019181406270544276</v>
      </c>
      <c r="I74" s="59"/>
    </row>
    <row r="75" spans="1:12" ht="15" customHeight="1">
      <c r="A75" s="24"/>
      <c r="B75" s="15">
        <v>75075</v>
      </c>
      <c r="C75" s="16" t="s">
        <v>59</v>
      </c>
      <c r="D75" s="62">
        <f>D76</f>
        <v>624897</v>
      </c>
      <c r="E75" s="62">
        <f>E76</f>
        <v>634197</v>
      </c>
      <c r="F75" s="62">
        <f>F76</f>
        <v>438034</v>
      </c>
      <c r="G75" s="77">
        <f t="shared" si="3"/>
        <v>69.06907475122084</v>
      </c>
      <c r="H75" s="73">
        <f t="shared" si="4"/>
        <v>1.4192750193093902</v>
      </c>
      <c r="I75" s="59"/>
      <c r="K75" s="82"/>
      <c r="L75" s="9"/>
    </row>
    <row r="76" spans="1:12" ht="15" customHeight="1">
      <c r="A76" s="24"/>
      <c r="B76" s="15"/>
      <c r="C76" s="16" t="s">
        <v>58</v>
      </c>
      <c r="D76" s="62">
        <v>624897</v>
      </c>
      <c r="E76" s="62">
        <v>634197</v>
      </c>
      <c r="F76" s="62">
        <v>438034</v>
      </c>
      <c r="G76" s="77">
        <f t="shared" si="3"/>
        <v>69.06907475122084</v>
      </c>
      <c r="H76" s="73">
        <f t="shared" si="4"/>
        <v>1.4192750193093902</v>
      </c>
      <c r="I76" s="59"/>
      <c r="K76" s="82"/>
      <c r="L76" s="9"/>
    </row>
    <row r="77" spans="1:12" ht="15" customHeight="1">
      <c r="A77" s="24"/>
      <c r="B77" s="15"/>
      <c r="C77" s="15" t="s">
        <v>211</v>
      </c>
      <c r="D77" s="62">
        <v>0</v>
      </c>
      <c r="E77" s="62">
        <v>12490</v>
      </c>
      <c r="F77" s="62">
        <v>11621</v>
      </c>
      <c r="G77" s="77">
        <f t="shared" si="3"/>
        <v>93.04243394715772</v>
      </c>
      <c r="H77" s="73">
        <f t="shared" si="4"/>
        <v>0.03765323011317483</v>
      </c>
      <c r="I77" s="59"/>
      <c r="K77" s="82"/>
      <c r="L77" s="9"/>
    </row>
    <row r="78" spans="1:12" ht="31.5" customHeight="1">
      <c r="A78" s="24"/>
      <c r="B78" s="15"/>
      <c r="C78" s="15" t="s">
        <v>241</v>
      </c>
      <c r="D78" s="62">
        <v>450647</v>
      </c>
      <c r="E78" s="62">
        <v>450647</v>
      </c>
      <c r="F78" s="62">
        <v>354377</v>
      </c>
      <c r="G78" s="77">
        <f t="shared" si="3"/>
        <v>78.63738136501519</v>
      </c>
      <c r="H78" s="73">
        <f t="shared" si="4"/>
        <v>1.1482177719487614</v>
      </c>
      <c r="I78" s="59"/>
      <c r="K78" s="82"/>
      <c r="L78" s="9"/>
    </row>
    <row r="79" spans="1:12" ht="15" customHeight="1">
      <c r="A79" s="24"/>
      <c r="B79" s="15"/>
      <c r="C79" s="16" t="s">
        <v>199</v>
      </c>
      <c r="D79" s="62">
        <v>0</v>
      </c>
      <c r="E79" s="62">
        <v>0</v>
      </c>
      <c r="F79" s="62">
        <v>0</v>
      </c>
      <c r="G79" s="77">
        <v>0</v>
      </c>
      <c r="H79" s="73">
        <f t="shared" si="4"/>
        <v>0</v>
      </c>
      <c r="I79" s="59"/>
      <c r="K79" s="82"/>
      <c r="L79" s="9"/>
    </row>
    <row r="80" spans="1:12" ht="15" customHeight="1">
      <c r="A80" s="24"/>
      <c r="B80" s="15" t="s">
        <v>60</v>
      </c>
      <c r="C80" s="16" t="s">
        <v>11</v>
      </c>
      <c r="D80" s="62">
        <f>D81</f>
        <v>178202</v>
      </c>
      <c r="E80" s="62">
        <f>E81</f>
        <v>211348</v>
      </c>
      <c r="F80" s="62">
        <f>F81</f>
        <v>116597</v>
      </c>
      <c r="G80" s="77">
        <f t="shared" si="3"/>
        <v>55.168253307341445</v>
      </c>
      <c r="H80" s="73">
        <f t="shared" si="4"/>
        <v>0.37778622076463697</v>
      </c>
      <c r="I80" s="59"/>
      <c r="K80" s="82"/>
      <c r="L80" s="9"/>
    </row>
    <row r="81" spans="1:12" ht="15" customHeight="1">
      <c r="A81" s="24"/>
      <c r="B81" s="15"/>
      <c r="C81" s="16" t="s">
        <v>16</v>
      </c>
      <c r="D81" s="62">
        <v>178202</v>
      </c>
      <c r="E81" s="62">
        <v>211348</v>
      </c>
      <c r="F81" s="62">
        <v>116597</v>
      </c>
      <c r="G81" s="77">
        <f t="shared" si="3"/>
        <v>55.168253307341445</v>
      </c>
      <c r="H81" s="73">
        <f t="shared" si="4"/>
        <v>0.37778622076463697</v>
      </c>
      <c r="I81" s="59"/>
      <c r="K81" s="82"/>
      <c r="L81" s="9"/>
    </row>
    <row r="82" spans="1:12" ht="15" customHeight="1">
      <c r="A82" s="24"/>
      <c r="B82" s="15"/>
      <c r="C82" s="16" t="s">
        <v>234</v>
      </c>
      <c r="D82" s="62">
        <v>16452</v>
      </c>
      <c r="E82" s="62">
        <v>20536</v>
      </c>
      <c r="F82" s="62">
        <v>11254</v>
      </c>
      <c r="G82" s="77">
        <f t="shared" si="3"/>
        <v>54.80132450331126</v>
      </c>
      <c r="H82" s="73">
        <f t="shared" si="4"/>
        <v>0.03646411252849751</v>
      </c>
      <c r="I82" s="59"/>
      <c r="K82" s="82"/>
      <c r="L82" s="9"/>
    </row>
    <row r="83" spans="1:12" ht="15" customHeight="1">
      <c r="A83" s="23" t="s">
        <v>61</v>
      </c>
      <c r="B83" s="12"/>
      <c r="C83" s="13" t="s">
        <v>62</v>
      </c>
      <c r="D83" s="63">
        <v>0</v>
      </c>
      <c r="E83" s="63">
        <v>0</v>
      </c>
      <c r="F83" s="63">
        <v>0</v>
      </c>
      <c r="G83" s="77">
        <v>0</v>
      </c>
      <c r="H83" s="73">
        <f t="shared" si="4"/>
        <v>0</v>
      </c>
      <c r="I83" s="59"/>
      <c r="K83" s="82"/>
      <c r="L83" s="9"/>
    </row>
    <row r="84" spans="1:12" ht="15" customHeight="1">
      <c r="A84" s="23"/>
      <c r="B84" s="15" t="s">
        <v>63</v>
      </c>
      <c r="C84" s="16" t="s">
        <v>64</v>
      </c>
      <c r="D84" s="62">
        <v>0</v>
      </c>
      <c r="E84" s="62">
        <v>0</v>
      </c>
      <c r="F84" s="62">
        <v>0</v>
      </c>
      <c r="G84" s="77">
        <v>0</v>
      </c>
      <c r="H84" s="73">
        <f t="shared" si="4"/>
        <v>0</v>
      </c>
      <c r="I84" s="59"/>
      <c r="K84" s="82"/>
      <c r="L84" s="9"/>
    </row>
    <row r="85" spans="1:12" ht="15" customHeight="1">
      <c r="A85" s="23"/>
      <c r="B85" s="12"/>
      <c r="C85" s="16" t="s">
        <v>58</v>
      </c>
      <c r="D85" s="62">
        <v>0</v>
      </c>
      <c r="E85" s="62">
        <v>0</v>
      </c>
      <c r="F85" s="62">
        <v>0</v>
      </c>
      <c r="G85" s="77">
        <v>0</v>
      </c>
      <c r="H85" s="73">
        <f t="shared" si="4"/>
        <v>0</v>
      </c>
      <c r="I85" s="59"/>
      <c r="K85" s="10"/>
      <c r="L85" s="10"/>
    </row>
    <row r="86" spans="1:12" ht="15" customHeight="1">
      <c r="A86" s="23" t="s">
        <v>65</v>
      </c>
      <c r="B86" s="12"/>
      <c r="C86" s="13" t="s">
        <v>66</v>
      </c>
      <c r="D86" s="63">
        <f>D87+D89+D91+D93+D96</f>
        <v>23000</v>
      </c>
      <c r="E86" s="63">
        <f>E87+E89+E91+E93+E96</f>
        <v>50000</v>
      </c>
      <c r="F86" s="63">
        <f>F87+F89+F91+F93+F96</f>
        <v>23716</v>
      </c>
      <c r="G86" s="77">
        <f t="shared" si="3"/>
        <v>47.432</v>
      </c>
      <c r="H86" s="73">
        <f t="shared" si="4"/>
        <v>0.07684226876895744</v>
      </c>
      <c r="I86" s="59"/>
      <c r="K86" s="82"/>
      <c r="L86" s="9"/>
    </row>
    <row r="87" spans="1:12" ht="15" customHeight="1">
      <c r="A87" s="23"/>
      <c r="B87" s="38">
        <v>75414</v>
      </c>
      <c r="C87" s="39" t="s">
        <v>191</v>
      </c>
      <c r="D87" s="62">
        <f>D88</f>
        <v>3000</v>
      </c>
      <c r="E87" s="62">
        <v>3000</v>
      </c>
      <c r="F87" s="62">
        <v>3000</v>
      </c>
      <c r="G87" s="77">
        <f t="shared" si="3"/>
        <v>100</v>
      </c>
      <c r="H87" s="73">
        <f t="shared" si="4"/>
        <v>0.009720307231694734</v>
      </c>
      <c r="I87" s="59"/>
      <c r="K87" s="82"/>
      <c r="L87" s="9"/>
    </row>
    <row r="88" spans="1:12" ht="15" customHeight="1">
      <c r="A88" s="23"/>
      <c r="B88" s="12"/>
      <c r="C88" s="16" t="s">
        <v>58</v>
      </c>
      <c r="D88" s="62">
        <v>3000</v>
      </c>
      <c r="E88" s="62">
        <v>3000</v>
      </c>
      <c r="F88" s="62">
        <v>3000</v>
      </c>
      <c r="G88" s="77">
        <f t="shared" si="3"/>
        <v>100</v>
      </c>
      <c r="H88" s="73">
        <f t="shared" si="4"/>
        <v>0.009720307231694734</v>
      </c>
      <c r="I88" s="59"/>
      <c r="K88" s="82"/>
      <c r="L88" s="9"/>
    </row>
    <row r="89" spans="1:12" ht="15" customHeight="1">
      <c r="A89" s="24"/>
      <c r="B89" s="15" t="s">
        <v>68</v>
      </c>
      <c r="C89" s="16" t="s">
        <v>69</v>
      </c>
      <c r="D89" s="62">
        <f>D90</f>
        <v>5000</v>
      </c>
      <c r="E89" s="62">
        <v>5000</v>
      </c>
      <c r="F89" s="62">
        <v>0</v>
      </c>
      <c r="G89" s="77">
        <f t="shared" si="3"/>
        <v>0</v>
      </c>
      <c r="H89" s="73">
        <f t="shared" si="4"/>
        <v>0</v>
      </c>
      <c r="I89" s="59"/>
      <c r="K89" s="82"/>
      <c r="L89" s="9"/>
    </row>
    <row r="90" spans="1:12" ht="15" customHeight="1">
      <c r="A90" s="24"/>
      <c r="B90" s="15"/>
      <c r="C90" s="16" t="s">
        <v>58</v>
      </c>
      <c r="D90" s="62">
        <v>5000</v>
      </c>
      <c r="E90" s="62">
        <v>5000</v>
      </c>
      <c r="F90" s="62">
        <v>0</v>
      </c>
      <c r="G90" s="77">
        <f t="shared" si="3"/>
        <v>0</v>
      </c>
      <c r="H90" s="73">
        <f t="shared" si="4"/>
        <v>0</v>
      </c>
      <c r="I90" s="59"/>
      <c r="K90" s="82"/>
      <c r="L90" s="9"/>
    </row>
    <row r="91" spans="1:12" ht="15" customHeight="1">
      <c r="A91" s="24"/>
      <c r="B91" s="15">
        <v>75421</v>
      </c>
      <c r="C91" s="16" t="s">
        <v>205</v>
      </c>
      <c r="D91" s="62">
        <f>D92</f>
        <v>3000</v>
      </c>
      <c r="E91" s="62">
        <f>E92</f>
        <v>30000</v>
      </c>
      <c r="F91" s="62">
        <f>F92</f>
        <v>12774</v>
      </c>
      <c r="G91" s="77">
        <f t="shared" si="3"/>
        <v>42.58</v>
      </c>
      <c r="H91" s="73">
        <f t="shared" si="4"/>
        <v>0.041389068192556173</v>
      </c>
      <c r="I91" s="59"/>
      <c r="K91" s="82"/>
      <c r="L91" s="9"/>
    </row>
    <row r="92" spans="1:12" ht="15" customHeight="1">
      <c r="A92" s="24"/>
      <c r="B92" s="15"/>
      <c r="C92" s="16" t="s">
        <v>58</v>
      </c>
      <c r="D92" s="62">
        <v>3000</v>
      </c>
      <c r="E92" s="62">
        <v>30000</v>
      </c>
      <c r="F92" s="62">
        <v>12774</v>
      </c>
      <c r="G92" s="77">
        <f t="shared" si="3"/>
        <v>42.58</v>
      </c>
      <c r="H92" s="73">
        <f t="shared" si="4"/>
        <v>0.041389068192556173</v>
      </c>
      <c r="I92" s="59"/>
      <c r="K92" s="82"/>
      <c r="L92" s="9"/>
    </row>
    <row r="93" spans="1:12" ht="15" customHeight="1">
      <c r="A93" s="24"/>
      <c r="B93" s="15">
        <v>75478</v>
      </c>
      <c r="C93" s="16" t="s">
        <v>186</v>
      </c>
      <c r="D93" s="62">
        <v>0</v>
      </c>
      <c r="E93" s="62">
        <v>0</v>
      </c>
      <c r="F93" s="62">
        <v>0</v>
      </c>
      <c r="G93" s="77">
        <v>0</v>
      </c>
      <c r="H93" s="73">
        <f t="shared" si="4"/>
        <v>0</v>
      </c>
      <c r="I93" s="59"/>
      <c r="K93" s="82"/>
      <c r="L93" s="9"/>
    </row>
    <row r="94" spans="1:12" ht="15" customHeight="1">
      <c r="A94" s="24"/>
      <c r="B94" s="15"/>
      <c r="C94" s="16" t="s">
        <v>16</v>
      </c>
      <c r="D94" s="62">
        <v>0</v>
      </c>
      <c r="E94" s="62">
        <v>0</v>
      </c>
      <c r="F94" s="62">
        <v>0</v>
      </c>
      <c r="G94" s="77">
        <v>0</v>
      </c>
      <c r="H94" s="73">
        <f t="shared" si="4"/>
        <v>0</v>
      </c>
      <c r="I94" s="59"/>
      <c r="K94" s="82"/>
      <c r="L94" s="9"/>
    </row>
    <row r="95" spans="1:12" ht="15" customHeight="1">
      <c r="A95" s="24"/>
      <c r="B95" s="15"/>
      <c r="C95" s="16" t="s">
        <v>211</v>
      </c>
      <c r="D95" s="62">
        <v>0</v>
      </c>
      <c r="E95" s="62">
        <v>0</v>
      </c>
      <c r="F95" s="62">
        <v>0</v>
      </c>
      <c r="G95" s="77">
        <v>0</v>
      </c>
      <c r="H95" s="73">
        <f t="shared" si="4"/>
        <v>0</v>
      </c>
      <c r="I95" s="59"/>
      <c r="K95" s="82"/>
      <c r="L95" s="9"/>
    </row>
    <row r="96" spans="1:12" ht="15" customHeight="1">
      <c r="A96" s="24"/>
      <c r="B96" s="15" t="s">
        <v>70</v>
      </c>
      <c r="C96" s="16" t="s">
        <v>11</v>
      </c>
      <c r="D96" s="62">
        <f>D98</f>
        <v>12000</v>
      </c>
      <c r="E96" s="62">
        <v>12000</v>
      </c>
      <c r="F96" s="62">
        <f>F98</f>
        <v>7942</v>
      </c>
      <c r="G96" s="77">
        <f t="shared" si="3"/>
        <v>66.18333333333334</v>
      </c>
      <c r="H96" s="73">
        <f t="shared" si="4"/>
        <v>0.025732893344706523</v>
      </c>
      <c r="I96" s="59"/>
      <c r="K96" s="82"/>
      <c r="L96" s="9"/>
    </row>
    <row r="97" spans="1:12" ht="15" customHeight="1">
      <c r="A97" s="24"/>
      <c r="B97" s="15"/>
      <c r="C97" s="16" t="s">
        <v>199</v>
      </c>
      <c r="D97" s="62">
        <v>0</v>
      </c>
      <c r="E97" s="62">
        <v>0</v>
      </c>
      <c r="F97" s="62">
        <v>0</v>
      </c>
      <c r="G97" s="77">
        <v>0</v>
      </c>
      <c r="H97" s="73">
        <f t="shared" si="4"/>
        <v>0</v>
      </c>
      <c r="I97" s="59"/>
      <c r="K97" s="82"/>
      <c r="L97" s="9"/>
    </row>
    <row r="98" spans="1:12" ht="15" customHeight="1">
      <c r="A98" s="24"/>
      <c r="B98" s="15"/>
      <c r="C98" s="16" t="s">
        <v>58</v>
      </c>
      <c r="D98" s="62">
        <v>12000</v>
      </c>
      <c r="E98" s="62">
        <v>12000</v>
      </c>
      <c r="F98" s="62">
        <v>7942</v>
      </c>
      <c r="G98" s="77">
        <f t="shared" si="3"/>
        <v>66.18333333333334</v>
      </c>
      <c r="H98" s="73">
        <f t="shared" si="4"/>
        <v>0.025732893344706523</v>
      </c>
      <c r="I98" s="59"/>
      <c r="K98" s="82"/>
      <c r="L98" s="9"/>
    </row>
    <row r="99" spans="1:12" ht="15" customHeight="1">
      <c r="A99" s="23" t="s">
        <v>71</v>
      </c>
      <c r="B99" s="12"/>
      <c r="C99" s="13" t="s">
        <v>72</v>
      </c>
      <c r="D99" s="63">
        <f>D100</f>
        <v>1550000</v>
      </c>
      <c r="E99" s="63">
        <v>1550000</v>
      </c>
      <c r="F99" s="63">
        <f>F100</f>
        <v>660731</v>
      </c>
      <c r="G99" s="77">
        <f t="shared" si="3"/>
        <v>42.627806451612905</v>
      </c>
      <c r="H99" s="73">
        <f t="shared" si="4"/>
        <v>2.140836105834964</v>
      </c>
      <c r="I99" s="59"/>
      <c r="K99" s="82"/>
      <c r="L99" s="9"/>
    </row>
    <row r="100" spans="1:12" ht="30.75" customHeight="1">
      <c r="A100" s="24"/>
      <c r="B100" s="15" t="s">
        <v>73</v>
      </c>
      <c r="C100" s="16" t="s">
        <v>171</v>
      </c>
      <c r="D100" s="62">
        <f>D101</f>
        <v>1550000</v>
      </c>
      <c r="E100" s="62">
        <v>1550000</v>
      </c>
      <c r="F100" s="62">
        <f>F101</f>
        <v>660731</v>
      </c>
      <c r="G100" s="77">
        <f t="shared" si="3"/>
        <v>42.627806451612905</v>
      </c>
      <c r="H100" s="73">
        <f t="shared" si="4"/>
        <v>2.140836105834964</v>
      </c>
      <c r="I100" s="59"/>
      <c r="K100" s="82"/>
      <c r="L100" s="9"/>
    </row>
    <row r="101" spans="1:12" ht="15" customHeight="1">
      <c r="A101" s="24"/>
      <c r="B101" s="15"/>
      <c r="C101" s="16" t="s">
        <v>16</v>
      </c>
      <c r="D101" s="62">
        <v>1550000</v>
      </c>
      <c r="E101" s="62">
        <v>1550000</v>
      </c>
      <c r="F101" s="62">
        <v>660731</v>
      </c>
      <c r="G101" s="77">
        <f t="shared" si="3"/>
        <v>42.627806451612905</v>
      </c>
      <c r="H101" s="73">
        <f t="shared" si="4"/>
        <v>2.140836105834964</v>
      </c>
      <c r="I101" s="59"/>
      <c r="K101" s="82"/>
      <c r="L101" s="9"/>
    </row>
    <row r="102" spans="1:12" ht="15" customHeight="1">
      <c r="A102" s="23" t="s">
        <v>74</v>
      </c>
      <c r="B102" s="12"/>
      <c r="C102" s="13" t="s">
        <v>75</v>
      </c>
      <c r="D102" s="63">
        <f>D103</f>
        <v>1101491</v>
      </c>
      <c r="E102" s="63">
        <f>E103</f>
        <v>349389</v>
      </c>
      <c r="F102" s="63">
        <v>0</v>
      </c>
      <c r="G102" s="77">
        <f t="shared" si="3"/>
        <v>0</v>
      </c>
      <c r="H102" s="73">
        <f t="shared" si="4"/>
        <v>0</v>
      </c>
      <c r="I102" s="75"/>
      <c r="K102" s="82"/>
      <c r="L102" s="9"/>
    </row>
    <row r="103" spans="1:12" ht="15" customHeight="1">
      <c r="A103" s="23"/>
      <c r="B103" s="15" t="s">
        <v>76</v>
      </c>
      <c r="C103" s="16" t="s">
        <v>77</v>
      </c>
      <c r="D103" s="62">
        <f>D104+D105+D107</f>
        <v>1101491</v>
      </c>
      <c r="E103" s="62">
        <f>E104+E105+E107</f>
        <v>349389</v>
      </c>
      <c r="F103" s="62">
        <v>0</v>
      </c>
      <c r="G103" s="77">
        <f t="shared" si="3"/>
        <v>0</v>
      </c>
      <c r="H103" s="73">
        <f t="shared" si="4"/>
        <v>0</v>
      </c>
      <c r="I103" s="59"/>
      <c r="K103" s="82"/>
      <c r="L103" s="9"/>
    </row>
    <row r="104" spans="1:12" ht="15" customHeight="1">
      <c r="A104" s="23"/>
      <c r="B104" s="15"/>
      <c r="C104" s="21" t="s">
        <v>178</v>
      </c>
      <c r="D104" s="62">
        <v>891491</v>
      </c>
      <c r="E104" s="62">
        <v>212535</v>
      </c>
      <c r="F104" s="62">
        <v>0</v>
      </c>
      <c r="G104" s="77">
        <f t="shared" si="3"/>
        <v>0</v>
      </c>
      <c r="H104" s="73">
        <f t="shared" si="4"/>
        <v>0</v>
      </c>
      <c r="I104" s="59"/>
      <c r="K104" s="82"/>
      <c r="L104" s="9"/>
    </row>
    <row r="105" spans="1:12" ht="15" customHeight="1">
      <c r="A105" s="23"/>
      <c r="B105" s="15"/>
      <c r="C105" s="16" t="s">
        <v>175</v>
      </c>
      <c r="D105" s="62">
        <v>80000</v>
      </c>
      <c r="E105" s="62">
        <v>46854</v>
      </c>
      <c r="F105" s="62">
        <v>0</v>
      </c>
      <c r="G105" s="77">
        <f t="shared" si="3"/>
        <v>0</v>
      </c>
      <c r="H105" s="73">
        <f t="shared" si="4"/>
        <v>0</v>
      </c>
      <c r="I105" s="59"/>
      <c r="K105" s="82"/>
      <c r="L105" s="9"/>
    </row>
    <row r="106" spans="1:12" ht="15" customHeight="1">
      <c r="A106" s="23"/>
      <c r="B106" s="15"/>
      <c r="C106" s="16" t="s">
        <v>230</v>
      </c>
      <c r="D106" s="62">
        <v>0</v>
      </c>
      <c r="E106" s="62">
        <v>0</v>
      </c>
      <c r="F106" s="62">
        <v>0</v>
      </c>
      <c r="G106" s="77">
        <v>0</v>
      </c>
      <c r="H106" s="73">
        <f t="shared" si="4"/>
        <v>0</v>
      </c>
      <c r="I106" s="59"/>
      <c r="K106" s="82"/>
      <c r="L106" s="9"/>
    </row>
    <row r="107" spans="1:12" ht="31.5" customHeight="1">
      <c r="A107" s="23"/>
      <c r="B107" s="15"/>
      <c r="C107" s="49" t="s">
        <v>206</v>
      </c>
      <c r="D107" s="62">
        <v>130000</v>
      </c>
      <c r="E107" s="62">
        <v>90000</v>
      </c>
      <c r="F107" s="62">
        <v>0</v>
      </c>
      <c r="G107" s="77">
        <f t="shared" si="3"/>
        <v>0</v>
      </c>
      <c r="H107" s="73">
        <f t="shared" si="4"/>
        <v>0</v>
      </c>
      <c r="I107" s="59"/>
      <c r="K107" s="82"/>
      <c r="L107" s="9"/>
    </row>
    <row r="108" spans="1:12" ht="15" customHeight="1">
      <c r="A108" s="23" t="s">
        <v>78</v>
      </c>
      <c r="B108" s="12"/>
      <c r="C108" s="13" t="s">
        <v>79</v>
      </c>
      <c r="D108" s="63">
        <f>D109+D114+D119+D125+D127+D132+D136+D140+D142</f>
        <v>11986063</v>
      </c>
      <c r="E108" s="63">
        <f>E109+E114+E119+E125+E127+E132+E136+E140+E142</f>
        <v>11948059</v>
      </c>
      <c r="F108" s="63">
        <f>F109+F114+F119+F125+F127+F132+F136+F140+F142</f>
        <v>5986007</v>
      </c>
      <c r="G108" s="77">
        <f t="shared" si="3"/>
        <v>50.10024640822414</v>
      </c>
      <c r="H108" s="73">
        <f t="shared" si="4"/>
        <v>19.39527571035843</v>
      </c>
      <c r="I108" s="59"/>
      <c r="K108" s="82"/>
      <c r="L108" s="9"/>
    </row>
    <row r="109" spans="1:12" ht="15" customHeight="1">
      <c r="A109" s="24"/>
      <c r="B109" s="15" t="s">
        <v>80</v>
      </c>
      <c r="C109" s="16" t="s">
        <v>81</v>
      </c>
      <c r="D109" s="62">
        <f>D110</f>
        <v>1294624</v>
      </c>
      <c r="E109" s="62">
        <f>E110</f>
        <v>1374223</v>
      </c>
      <c r="F109" s="62">
        <f>F110</f>
        <v>738243</v>
      </c>
      <c r="G109" s="77">
        <f t="shared" si="3"/>
        <v>53.72075711147317</v>
      </c>
      <c r="H109" s="73">
        <f t="shared" si="4"/>
        <v>2.3919829238826718</v>
      </c>
      <c r="I109" s="59"/>
      <c r="K109" s="82"/>
      <c r="L109" s="9"/>
    </row>
    <row r="110" spans="1:12" ht="15" customHeight="1">
      <c r="A110" s="24"/>
      <c r="B110" s="15"/>
      <c r="C110" s="16" t="s">
        <v>16</v>
      </c>
      <c r="D110" s="62">
        <v>1294624</v>
      </c>
      <c r="E110" s="62">
        <v>1374223</v>
      </c>
      <c r="F110" s="62">
        <v>738243</v>
      </c>
      <c r="G110" s="77">
        <f t="shared" si="3"/>
        <v>53.72075711147317</v>
      </c>
      <c r="H110" s="73">
        <f t="shared" si="4"/>
        <v>2.3919829238826718</v>
      </c>
      <c r="I110" s="59"/>
      <c r="K110" s="82"/>
      <c r="L110" s="9"/>
    </row>
    <row r="111" spans="1:12" ht="15" customHeight="1">
      <c r="A111" s="24"/>
      <c r="B111" s="15"/>
      <c r="C111" s="16" t="s">
        <v>211</v>
      </c>
      <c r="D111" s="62">
        <v>714620</v>
      </c>
      <c r="E111" s="62">
        <v>714620</v>
      </c>
      <c r="F111" s="62">
        <v>376770</v>
      </c>
      <c r="G111" s="77">
        <f t="shared" si="3"/>
        <v>52.72312557722986</v>
      </c>
      <c r="H111" s="73">
        <f t="shared" si="4"/>
        <v>1.2207733852285416</v>
      </c>
      <c r="I111" s="59"/>
      <c r="K111" s="82"/>
      <c r="L111" s="9"/>
    </row>
    <row r="112" spans="1:12" ht="15" customHeight="1">
      <c r="A112" s="24"/>
      <c r="B112" s="15"/>
      <c r="C112" s="16" t="s">
        <v>82</v>
      </c>
      <c r="D112" s="62">
        <v>480341</v>
      </c>
      <c r="E112" s="62">
        <v>559940</v>
      </c>
      <c r="F112" s="62">
        <v>302444</v>
      </c>
      <c r="G112" s="77">
        <f t="shared" si="3"/>
        <v>54.013644319034185</v>
      </c>
      <c r="H112" s="73">
        <f t="shared" si="4"/>
        <v>0.979949533460894</v>
      </c>
      <c r="I112" s="59"/>
      <c r="K112" s="82"/>
      <c r="L112" s="9"/>
    </row>
    <row r="113" spans="1:12" ht="15" customHeight="1">
      <c r="A113" s="24"/>
      <c r="B113" s="15"/>
      <c r="C113" s="16" t="s">
        <v>234</v>
      </c>
      <c r="D113" s="62">
        <v>33000</v>
      </c>
      <c r="E113" s="62">
        <v>33000</v>
      </c>
      <c r="F113" s="62">
        <v>16144</v>
      </c>
      <c r="G113" s="77">
        <f t="shared" si="3"/>
        <v>48.92121212121212</v>
      </c>
      <c r="H113" s="73">
        <f t="shared" si="4"/>
        <v>0.05230821331615993</v>
      </c>
      <c r="I113" s="59"/>
      <c r="K113" s="82"/>
      <c r="L113" s="9"/>
    </row>
    <row r="114" spans="1:12" ht="15" customHeight="1">
      <c r="A114" s="24"/>
      <c r="B114" s="15" t="s">
        <v>83</v>
      </c>
      <c r="C114" s="16" t="s">
        <v>84</v>
      </c>
      <c r="D114" s="62">
        <f>D115+D118</f>
        <v>4337469</v>
      </c>
      <c r="E114" s="62">
        <f>E115</f>
        <v>4131431</v>
      </c>
      <c r="F114" s="62">
        <f>F115</f>
        <v>1976422</v>
      </c>
      <c r="G114" s="77">
        <f t="shared" si="3"/>
        <v>47.83867865637838</v>
      </c>
      <c r="H114" s="73">
        <f t="shared" si="4"/>
        <v>6.403809686493522</v>
      </c>
      <c r="I114" s="59"/>
      <c r="K114" s="82"/>
      <c r="L114" s="9"/>
    </row>
    <row r="115" spans="1:12" ht="15" customHeight="1">
      <c r="A115" s="24"/>
      <c r="B115" s="15"/>
      <c r="C115" s="16" t="s">
        <v>16</v>
      </c>
      <c r="D115" s="62">
        <v>4297469</v>
      </c>
      <c r="E115" s="62">
        <v>4131431</v>
      </c>
      <c r="F115" s="62">
        <v>1976422</v>
      </c>
      <c r="G115" s="77">
        <f t="shared" si="3"/>
        <v>47.83867865637838</v>
      </c>
      <c r="H115" s="73">
        <f t="shared" si="4"/>
        <v>6.403809686493522</v>
      </c>
      <c r="I115" s="59"/>
      <c r="K115" s="82"/>
      <c r="L115" s="9"/>
    </row>
    <row r="116" spans="1:9" ht="15" customHeight="1">
      <c r="A116" s="24"/>
      <c r="B116" s="15"/>
      <c r="C116" s="16" t="s">
        <v>211</v>
      </c>
      <c r="D116" s="62">
        <v>3583660</v>
      </c>
      <c r="E116" s="62">
        <v>3568669</v>
      </c>
      <c r="F116" s="62">
        <v>1658697</v>
      </c>
      <c r="G116" s="77">
        <f t="shared" si="3"/>
        <v>46.479429725760504</v>
      </c>
      <c r="H116" s="73">
        <f t="shared" si="4"/>
        <v>5.374348148096787</v>
      </c>
      <c r="I116" s="59"/>
    </row>
    <row r="117" spans="1:9" ht="15" customHeight="1">
      <c r="A117" s="24"/>
      <c r="B117" s="15"/>
      <c r="C117" s="16" t="s">
        <v>234</v>
      </c>
      <c r="D117" s="62">
        <v>4560</v>
      </c>
      <c r="E117" s="62">
        <v>4560</v>
      </c>
      <c r="F117" s="62">
        <v>2471</v>
      </c>
      <c r="G117" s="77">
        <f t="shared" si="3"/>
        <v>54.18859649122807</v>
      </c>
      <c r="H117" s="73">
        <f t="shared" si="4"/>
        <v>0.008006293056505895</v>
      </c>
      <c r="I117" s="59"/>
    </row>
    <row r="118" spans="1:9" ht="15" customHeight="1">
      <c r="A118" s="24"/>
      <c r="B118" s="15"/>
      <c r="C118" s="16" t="s">
        <v>67</v>
      </c>
      <c r="D118" s="62">
        <v>40000</v>
      </c>
      <c r="E118" s="62">
        <v>0</v>
      </c>
      <c r="F118" s="62">
        <v>0</v>
      </c>
      <c r="G118" s="77">
        <v>0</v>
      </c>
      <c r="H118" s="73">
        <f t="shared" si="4"/>
        <v>0</v>
      </c>
      <c r="I118" s="59"/>
    </row>
    <row r="119" spans="1:9" ht="15" customHeight="1">
      <c r="A119" s="24"/>
      <c r="B119" s="15" t="s">
        <v>85</v>
      </c>
      <c r="C119" s="16" t="s">
        <v>86</v>
      </c>
      <c r="D119" s="62">
        <f>D120</f>
        <v>1595489</v>
      </c>
      <c r="E119" s="62">
        <f>E120</f>
        <v>1618464</v>
      </c>
      <c r="F119" s="62">
        <f>F120</f>
        <v>863633</v>
      </c>
      <c r="G119" s="77">
        <f t="shared" si="3"/>
        <v>53.36127340490737</v>
      </c>
      <c r="H119" s="73">
        <f t="shared" si="4"/>
        <v>2.798259365143406</v>
      </c>
      <c r="I119" s="59"/>
    </row>
    <row r="120" spans="1:9" ht="15" customHeight="1">
      <c r="A120" s="24"/>
      <c r="B120" s="15"/>
      <c r="C120" s="16" t="s">
        <v>16</v>
      </c>
      <c r="D120" s="62">
        <v>1595489</v>
      </c>
      <c r="E120" s="62">
        <v>1618464</v>
      </c>
      <c r="F120" s="62">
        <v>863633</v>
      </c>
      <c r="G120" s="77">
        <f t="shared" si="3"/>
        <v>53.36127340490737</v>
      </c>
      <c r="H120" s="73">
        <f t="shared" si="4"/>
        <v>2.798259365143406</v>
      </c>
      <c r="I120" s="59"/>
    </row>
    <row r="121" spans="1:9" ht="15" customHeight="1">
      <c r="A121" s="24"/>
      <c r="B121" s="15"/>
      <c r="C121" s="16" t="s">
        <v>212</v>
      </c>
      <c r="D121" s="62">
        <v>1248958</v>
      </c>
      <c r="E121" s="62">
        <v>1248958</v>
      </c>
      <c r="F121" s="62">
        <v>652867</v>
      </c>
      <c r="G121" s="77">
        <f t="shared" si="3"/>
        <v>52.27293471838125</v>
      </c>
      <c r="H121" s="73">
        <f t="shared" si="4"/>
        <v>2.1153559404782816</v>
      </c>
      <c r="I121" s="59"/>
    </row>
    <row r="122" spans="1:9" ht="15" customHeight="1">
      <c r="A122" s="24"/>
      <c r="B122" s="15"/>
      <c r="C122" s="16" t="s">
        <v>234</v>
      </c>
      <c r="D122" s="62">
        <v>19500</v>
      </c>
      <c r="E122" s="62">
        <v>19500</v>
      </c>
      <c r="F122" s="62">
        <v>9217</v>
      </c>
      <c r="G122" s="77">
        <f t="shared" si="3"/>
        <v>47.266666666666666</v>
      </c>
      <c r="H122" s="73">
        <f t="shared" si="4"/>
        <v>0.029864023918176785</v>
      </c>
      <c r="I122" s="59"/>
    </row>
    <row r="123" spans="1:9" ht="15" customHeight="1">
      <c r="A123" s="24"/>
      <c r="B123" s="15"/>
      <c r="C123" s="16" t="s">
        <v>188</v>
      </c>
      <c r="D123" s="62">
        <v>0</v>
      </c>
      <c r="E123" s="62">
        <v>0</v>
      </c>
      <c r="F123" s="62">
        <v>0</v>
      </c>
      <c r="G123" s="77">
        <v>0</v>
      </c>
      <c r="H123" s="73">
        <f t="shared" si="4"/>
        <v>0</v>
      </c>
      <c r="I123" s="59"/>
    </row>
    <row r="124" spans="1:9" ht="15" customHeight="1">
      <c r="A124" s="24"/>
      <c r="B124" s="15"/>
      <c r="C124" s="16" t="s">
        <v>87</v>
      </c>
      <c r="D124" s="62">
        <v>137201</v>
      </c>
      <c r="E124" s="62">
        <v>160176</v>
      </c>
      <c r="F124" s="62">
        <v>89700</v>
      </c>
      <c r="G124" s="77">
        <f t="shared" si="3"/>
        <v>56.0008990110878</v>
      </c>
      <c r="H124" s="73">
        <f t="shared" si="4"/>
        <v>0.29063718622767254</v>
      </c>
      <c r="I124" s="59"/>
    </row>
    <row r="125" spans="1:9" ht="15" customHeight="1">
      <c r="A125" s="24"/>
      <c r="B125" s="15" t="s">
        <v>88</v>
      </c>
      <c r="C125" s="16" t="s">
        <v>89</v>
      </c>
      <c r="D125" s="62">
        <f>D126</f>
        <v>41420</v>
      </c>
      <c r="E125" s="62">
        <v>21500</v>
      </c>
      <c r="F125" s="62">
        <f>F126</f>
        <v>6874</v>
      </c>
      <c r="G125" s="77">
        <f t="shared" si="3"/>
        <v>31.972093023255816</v>
      </c>
      <c r="H125" s="73">
        <f t="shared" si="4"/>
        <v>0.0222724639702232</v>
      </c>
      <c r="I125" s="59"/>
    </row>
    <row r="126" spans="1:9" ht="15" customHeight="1">
      <c r="A126" s="24"/>
      <c r="B126" s="15"/>
      <c r="C126" s="16" t="s">
        <v>90</v>
      </c>
      <c r="D126" s="62">
        <v>41420</v>
      </c>
      <c r="E126" s="62">
        <v>21500</v>
      </c>
      <c r="F126" s="62">
        <v>6874</v>
      </c>
      <c r="G126" s="77">
        <f t="shared" si="3"/>
        <v>31.972093023255816</v>
      </c>
      <c r="H126" s="73">
        <f t="shared" si="4"/>
        <v>0.0222724639702232</v>
      </c>
      <c r="I126" s="59"/>
    </row>
    <row r="127" spans="1:9" ht="15" customHeight="1">
      <c r="A127" s="24"/>
      <c r="B127" s="15" t="s">
        <v>91</v>
      </c>
      <c r="C127" s="16" t="s">
        <v>92</v>
      </c>
      <c r="D127" s="62">
        <f>D128</f>
        <v>2621861</v>
      </c>
      <c r="E127" s="62">
        <f>E128</f>
        <v>2689141</v>
      </c>
      <c r="F127" s="62">
        <f>F128</f>
        <v>1285999</v>
      </c>
      <c r="G127" s="77">
        <f t="shared" si="3"/>
        <v>47.82192529138487</v>
      </c>
      <c r="H127" s="73">
        <f t="shared" si="4"/>
        <v>4.166768459884065</v>
      </c>
      <c r="I127" s="59"/>
    </row>
    <row r="128" spans="1:9" ht="15" customHeight="1">
      <c r="A128" s="24"/>
      <c r="B128" s="15"/>
      <c r="C128" s="16" t="s">
        <v>16</v>
      </c>
      <c r="D128" s="62">
        <v>2621861</v>
      </c>
      <c r="E128" s="62">
        <v>2689141</v>
      </c>
      <c r="F128" s="62">
        <v>1285999</v>
      </c>
      <c r="G128" s="77">
        <f t="shared" si="3"/>
        <v>47.82192529138487</v>
      </c>
      <c r="H128" s="73">
        <f t="shared" si="4"/>
        <v>4.166768459884065</v>
      </c>
      <c r="I128" s="59"/>
    </row>
    <row r="129" spans="1:9" ht="15" customHeight="1">
      <c r="A129" s="24"/>
      <c r="B129" s="15"/>
      <c r="C129" s="16" t="s">
        <v>188</v>
      </c>
      <c r="D129" s="62">
        <v>0</v>
      </c>
      <c r="E129" s="62">
        <v>0</v>
      </c>
      <c r="F129" s="62">
        <v>0</v>
      </c>
      <c r="G129" s="77">
        <v>0</v>
      </c>
      <c r="H129" s="73">
        <f t="shared" si="4"/>
        <v>0</v>
      </c>
      <c r="I129" s="59"/>
    </row>
    <row r="130" spans="1:9" ht="15" customHeight="1">
      <c r="A130" s="24"/>
      <c r="B130" s="15"/>
      <c r="C130" s="16" t="s">
        <v>211</v>
      </c>
      <c r="D130" s="62">
        <v>2218360</v>
      </c>
      <c r="E130" s="62">
        <v>2233870</v>
      </c>
      <c r="F130" s="62">
        <v>1050584</v>
      </c>
      <c r="G130" s="77">
        <f t="shared" si="3"/>
        <v>47.02977344250113</v>
      </c>
      <c r="H130" s="73">
        <f t="shared" si="4"/>
        <v>3.403999750900927</v>
      </c>
      <c r="I130" s="59"/>
    </row>
    <row r="131" spans="1:9" ht="15" customHeight="1">
      <c r="A131" s="24"/>
      <c r="B131" s="15"/>
      <c r="C131" s="16" t="s">
        <v>234</v>
      </c>
      <c r="D131" s="62">
        <v>2380</v>
      </c>
      <c r="E131" s="62">
        <v>2380</v>
      </c>
      <c r="F131" s="62">
        <v>1549</v>
      </c>
      <c r="G131" s="78">
        <f t="shared" si="3"/>
        <v>65.08403361344538</v>
      </c>
      <c r="H131" s="73">
        <f t="shared" si="4"/>
        <v>0.005018918633965047</v>
      </c>
      <c r="I131" s="59"/>
    </row>
    <row r="132" spans="1:9" ht="15" customHeight="1">
      <c r="A132" s="24"/>
      <c r="B132" s="15" t="s">
        <v>95</v>
      </c>
      <c r="C132" s="16" t="s">
        <v>96</v>
      </c>
      <c r="D132" s="62">
        <f>D133</f>
        <v>1248874</v>
      </c>
      <c r="E132" s="62">
        <v>1248874</v>
      </c>
      <c r="F132" s="62">
        <f>F133</f>
        <v>659899</v>
      </c>
      <c r="G132" s="77">
        <f aca="true" t="shared" si="5" ref="G132:G197">F132/E132*100</f>
        <v>52.83951783766817</v>
      </c>
      <c r="H132" s="73">
        <f t="shared" si="4"/>
        <v>2.1381403406293744</v>
      </c>
      <c r="I132" s="59"/>
    </row>
    <row r="133" spans="1:9" ht="15" customHeight="1">
      <c r="A133" s="24"/>
      <c r="B133" s="15"/>
      <c r="C133" s="16" t="s">
        <v>16</v>
      </c>
      <c r="D133" s="62">
        <v>1248874</v>
      </c>
      <c r="E133" s="62">
        <v>1248874</v>
      </c>
      <c r="F133" s="62">
        <v>659899</v>
      </c>
      <c r="G133" s="77">
        <f t="shared" si="5"/>
        <v>52.83951783766817</v>
      </c>
      <c r="H133" s="73">
        <f t="shared" si="4"/>
        <v>2.1381403406293744</v>
      </c>
      <c r="I133" s="59"/>
    </row>
    <row r="134" spans="1:9" ht="15" customHeight="1">
      <c r="A134" s="24"/>
      <c r="B134" s="15"/>
      <c r="C134" s="16" t="s">
        <v>211</v>
      </c>
      <c r="D134" s="62">
        <v>1069771</v>
      </c>
      <c r="E134" s="62">
        <v>1069771</v>
      </c>
      <c r="F134" s="62">
        <v>572217</v>
      </c>
      <c r="G134" s="77">
        <f t="shared" si="5"/>
        <v>53.48967208869936</v>
      </c>
      <c r="H134" s="73">
        <f t="shared" si="4"/>
        <v>1.854041681066222</v>
      </c>
      <c r="I134" s="59"/>
    </row>
    <row r="135" spans="1:9" ht="15" customHeight="1">
      <c r="A135" s="24"/>
      <c r="B135" s="15"/>
      <c r="C135" s="16" t="s">
        <v>234</v>
      </c>
      <c r="D135" s="62">
        <v>1400</v>
      </c>
      <c r="E135" s="62">
        <v>1400</v>
      </c>
      <c r="F135" s="62">
        <v>200</v>
      </c>
      <c r="G135" s="77">
        <f t="shared" si="5"/>
        <v>14.285714285714285</v>
      </c>
      <c r="H135" s="73">
        <f t="shared" si="4"/>
        <v>0.0006480204821129822</v>
      </c>
      <c r="I135" s="59"/>
    </row>
    <row r="136" spans="1:9" ht="15" customHeight="1">
      <c r="A136" s="24"/>
      <c r="B136" s="15" t="s">
        <v>97</v>
      </c>
      <c r="C136" s="16" t="s">
        <v>98</v>
      </c>
      <c r="D136" s="62">
        <f>D137</f>
        <v>539171</v>
      </c>
      <c r="E136" s="62">
        <v>539171</v>
      </c>
      <c r="F136" s="62">
        <f>F137</f>
        <v>257728</v>
      </c>
      <c r="G136" s="77">
        <f t="shared" si="5"/>
        <v>47.800790472781365</v>
      </c>
      <c r="H136" s="73">
        <f t="shared" si="4"/>
        <v>0.8350651140700734</v>
      </c>
      <c r="I136" s="59"/>
    </row>
    <row r="137" spans="1:9" ht="15" customHeight="1">
      <c r="A137" s="24"/>
      <c r="B137" s="15"/>
      <c r="C137" s="16" t="s">
        <v>51</v>
      </c>
      <c r="D137" s="62">
        <v>539171</v>
      </c>
      <c r="E137" s="62">
        <v>539171</v>
      </c>
      <c r="F137" s="62">
        <v>257728</v>
      </c>
      <c r="G137" s="77">
        <f t="shared" si="5"/>
        <v>47.800790472781365</v>
      </c>
      <c r="H137" s="73">
        <f aca="true" t="shared" si="6" ref="H137:H201">SUM((F137/30863222)*100)</f>
        <v>0.8350651140700734</v>
      </c>
      <c r="I137" s="59"/>
    </row>
    <row r="138" spans="1:9" ht="15" customHeight="1">
      <c r="A138" s="24"/>
      <c r="B138" s="15"/>
      <c r="C138" s="16" t="s">
        <v>215</v>
      </c>
      <c r="D138" s="62">
        <v>427290</v>
      </c>
      <c r="E138" s="62">
        <v>427290</v>
      </c>
      <c r="F138" s="62">
        <v>202442</v>
      </c>
      <c r="G138" s="77">
        <f t="shared" si="5"/>
        <v>47.37812726719558</v>
      </c>
      <c r="H138" s="73">
        <f t="shared" si="6"/>
        <v>0.6559328121995818</v>
      </c>
      <c r="I138" s="59"/>
    </row>
    <row r="139" spans="1:9" ht="15" customHeight="1">
      <c r="A139" s="24"/>
      <c r="B139" s="15"/>
      <c r="C139" s="16" t="s">
        <v>234</v>
      </c>
      <c r="D139" s="62">
        <v>3600</v>
      </c>
      <c r="E139" s="62">
        <v>3600</v>
      </c>
      <c r="F139" s="62">
        <v>1777</v>
      </c>
      <c r="G139" s="77">
        <f t="shared" si="5"/>
        <v>49.361111111111114</v>
      </c>
      <c r="H139" s="73">
        <f t="shared" si="6"/>
        <v>0.005757661983573847</v>
      </c>
      <c r="I139" s="59"/>
    </row>
    <row r="140" spans="1:9" ht="15" customHeight="1">
      <c r="A140" s="24"/>
      <c r="B140" s="15" t="s">
        <v>100</v>
      </c>
      <c r="C140" s="16" t="s">
        <v>101</v>
      </c>
      <c r="D140" s="62">
        <f>D141</f>
        <v>60795</v>
      </c>
      <c r="E140" s="62">
        <v>60795</v>
      </c>
      <c r="F140" s="62">
        <f>F141</f>
        <v>22844</v>
      </c>
      <c r="G140" s="77">
        <f t="shared" si="5"/>
        <v>37.57545850810099</v>
      </c>
      <c r="H140" s="73">
        <f t="shared" si="6"/>
        <v>0.07401689946694483</v>
      </c>
      <c r="I140" s="59"/>
    </row>
    <row r="141" spans="1:9" ht="15" customHeight="1">
      <c r="A141" s="24"/>
      <c r="B141" s="15"/>
      <c r="C141" s="16" t="s">
        <v>58</v>
      </c>
      <c r="D141" s="62">
        <v>60795</v>
      </c>
      <c r="E141" s="62">
        <v>60795</v>
      </c>
      <c r="F141" s="62">
        <v>22844</v>
      </c>
      <c r="G141" s="77">
        <f t="shared" si="5"/>
        <v>37.57545850810099</v>
      </c>
      <c r="H141" s="73">
        <f t="shared" si="6"/>
        <v>0.07401689946694483</v>
      </c>
      <c r="I141" s="59"/>
    </row>
    <row r="142" spans="1:9" ht="15" customHeight="1">
      <c r="A142" s="24"/>
      <c r="B142" s="15" t="s">
        <v>102</v>
      </c>
      <c r="C142" s="16" t="s">
        <v>11</v>
      </c>
      <c r="D142" s="62">
        <f>D143</f>
        <v>246360</v>
      </c>
      <c r="E142" s="62">
        <f>E143</f>
        <v>264460</v>
      </c>
      <c r="F142" s="62">
        <f>F143</f>
        <v>174365</v>
      </c>
      <c r="G142" s="77">
        <f t="shared" si="5"/>
        <v>65.93246615745292</v>
      </c>
      <c r="H142" s="73">
        <f t="shared" si="6"/>
        <v>0.5649604568181508</v>
      </c>
      <c r="I142" s="59"/>
    </row>
    <row r="143" spans="1:9" ht="15" customHeight="1">
      <c r="A143" s="24"/>
      <c r="B143" s="15"/>
      <c r="C143" s="16" t="s">
        <v>16</v>
      </c>
      <c r="D143" s="62">
        <v>246360</v>
      </c>
      <c r="E143" s="62">
        <v>264460</v>
      </c>
      <c r="F143" s="62">
        <v>174365</v>
      </c>
      <c r="G143" s="77">
        <f t="shared" si="5"/>
        <v>65.93246615745292</v>
      </c>
      <c r="H143" s="73">
        <f t="shared" si="6"/>
        <v>0.5649604568181508</v>
      </c>
      <c r="I143" s="59"/>
    </row>
    <row r="144" spans="1:9" ht="15" customHeight="1">
      <c r="A144" s="24"/>
      <c r="B144" s="15"/>
      <c r="C144" s="16" t="s">
        <v>211</v>
      </c>
      <c r="D144" s="62">
        <v>7800</v>
      </c>
      <c r="E144" s="62">
        <v>7800</v>
      </c>
      <c r="F144" s="62">
        <v>0</v>
      </c>
      <c r="G144" s="77">
        <f t="shared" si="5"/>
        <v>0</v>
      </c>
      <c r="H144" s="73">
        <f t="shared" si="6"/>
        <v>0</v>
      </c>
      <c r="I144" s="59"/>
    </row>
    <row r="145" spans="1:9" ht="15" customHeight="1">
      <c r="A145" s="24"/>
      <c r="B145" s="15"/>
      <c r="C145" s="16" t="s">
        <v>234</v>
      </c>
      <c r="D145" s="62">
        <v>14260</v>
      </c>
      <c r="E145" s="62">
        <v>14260</v>
      </c>
      <c r="F145" s="62">
        <v>0</v>
      </c>
      <c r="G145" s="77">
        <f t="shared" si="5"/>
        <v>0</v>
      </c>
      <c r="H145" s="73">
        <f t="shared" si="6"/>
        <v>0</v>
      </c>
      <c r="I145" s="59"/>
    </row>
    <row r="146" spans="1:9" ht="15" customHeight="1">
      <c r="A146" s="23" t="s">
        <v>103</v>
      </c>
      <c r="B146" s="12"/>
      <c r="C146" s="13" t="s">
        <v>104</v>
      </c>
      <c r="D146" s="63">
        <f>D147+D150+D152</f>
        <v>5029586</v>
      </c>
      <c r="E146" s="63">
        <f>E147+E150+E152</f>
        <v>5025000</v>
      </c>
      <c r="F146" s="63">
        <f>F147+F150+F152</f>
        <v>2393232</v>
      </c>
      <c r="G146" s="77">
        <f t="shared" si="5"/>
        <v>47.62650746268657</v>
      </c>
      <c r="H146" s="73">
        <f t="shared" si="6"/>
        <v>7.754316772241084</v>
      </c>
      <c r="I146" s="59"/>
    </row>
    <row r="147" spans="1:9" ht="15" customHeight="1">
      <c r="A147" s="24"/>
      <c r="B147" s="15" t="s">
        <v>105</v>
      </c>
      <c r="C147" s="16" t="s">
        <v>106</v>
      </c>
      <c r="D147" s="62">
        <f>D148</f>
        <v>400000</v>
      </c>
      <c r="E147" s="62">
        <v>400000</v>
      </c>
      <c r="F147" s="62">
        <f>F148</f>
        <v>171822</v>
      </c>
      <c r="G147" s="77">
        <f t="shared" si="5"/>
        <v>42.9555</v>
      </c>
      <c r="H147" s="73">
        <f t="shared" si="6"/>
        <v>0.5567208763880842</v>
      </c>
      <c r="I147" s="59"/>
    </row>
    <row r="148" spans="1:9" ht="15" customHeight="1">
      <c r="A148" s="24"/>
      <c r="B148" s="15"/>
      <c r="C148" s="16" t="s">
        <v>107</v>
      </c>
      <c r="D148" s="62">
        <v>400000</v>
      </c>
      <c r="E148" s="62">
        <v>400000</v>
      </c>
      <c r="F148" s="62">
        <v>171822</v>
      </c>
      <c r="G148" s="77">
        <f t="shared" si="5"/>
        <v>42.9555</v>
      </c>
      <c r="H148" s="73">
        <f t="shared" si="6"/>
        <v>0.5567208763880842</v>
      </c>
      <c r="I148" s="59"/>
    </row>
    <row r="149" spans="1:9" ht="15" customHeight="1">
      <c r="A149" s="24"/>
      <c r="B149" s="15"/>
      <c r="C149" s="16" t="s">
        <v>67</v>
      </c>
      <c r="D149" s="67">
        <v>0</v>
      </c>
      <c r="E149" s="67">
        <v>0</v>
      </c>
      <c r="F149" s="67">
        <v>0</v>
      </c>
      <c r="G149" s="77">
        <v>0</v>
      </c>
      <c r="H149" s="73">
        <f t="shared" si="6"/>
        <v>0</v>
      </c>
      <c r="I149" s="59"/>
    </row>
    <row r="150" spans="1:9" ht="30" customHeight="1">
      <c r="A150" s="24"/>
      <c r="B150" s="15" t="s">
        <v>110</v>
      </c>
      <c r="C150" s="16" t="s">
        <v>111</v>
      </c>
      <c r="D150" s="62">
        <f>D151</f>
        <v>4629586</v>
      </c>
      <c r="E150" s="62">
        <f>E151</f>
        <v>4625000</v>
      </c>
      <c r="F150" s="62">
        <f>F151</f>
        <v>2221410</v>
      </c>
      <c r="G150" s="77">
        <f t="shared" si="5"/>
        <v>48.03048648648648</v>
      </c>
      <c r="H150" s="73">
        <f t="shared" si="6"/>
        <v>7.1975958958529995</v>
      </c>
      <c r="I150" s="59"/>
    </row>
    <row r="151" spans="1:9" ht="15" customHeight="1">
      <c r="A151" s="24"/>
      <c r="B151" s="15"/>
      <c r="C151" s="16" t="s">
        <v>16</v>
      </c>
      <c r="D151" s="62">
        <v>4629586</v>
      </c>
      <c r="E151" s="62">
        <v>4625000</v>
      </c>
      <c r="F151" s="62">
        <v>2221410</v>
      </c>
      <c r="G151" s="77">
        <f t="shared" si="5"/>
        <v>48.03048648648648</v>
      </c>
      <c r="H151" s="73">
        <f t="shared" si="6"/>
        <v>7.1975958958529995</v>
      </c>
      <c r="I151" s="59"/>
    </row>
    <row r="152" spans="1:9" ht="15" customHeight="1">
      <c r="A152" s="24"/>
      <c r="B152" s="15">
        <v>85195</v>
      </c>
      <c r="C152" s="16" t="s">
        <v>11</v>
      </c>
      <c r="D152" s="62">
        <f>D153</f>
        <v>0</v>
      </c>
      <c r="E152" s="62">
        <v>0</v>
      </c>
      <c r="F152" s="62">
        <v>0</v>
      </c>
      <c r="G152" s="77">
        <v>0</v>
      </c>
      <c r="H152" s="73">
        <f t="shared" si="6"/>
        <v>0</v>
      </c>
      <c r="I152" s="59"/>
    </row>
    <row r="153" spans="1:9" ht="15" customHeight="1">
      <c r="A153" s="24"/>
      <c r="B153" s="15"/>
      <c r="C153" s="16" t="s">
        <v>216</v>
      </c>
      <c r="D153" s="62">
        <v>0</v>
      </c>
      <c r="E153" s="62">
        <v>0</v>
      </c>
      <c r="F153" s="62">
        <v>0</v>
      </c>
      <c r="G153" s="78">
        <v>0</v>
      </c>
      <c r="H153" s="73">
        <f t="shared" si="6"/>
        <v>0</v>
      </c>
      <c r="I153" s="59"/>
    </row>
    <row r="154" spans="1:9" ht="15" customHeight="1">
      <c r="A154" s="24"/>
      <c r="B154" s="15"/>
      <c r="C154" s="16" t="s">
        <v>16</v>
      </c>
      <c r="D154" s="62">
        <v>0</v>
      </c>
      <c r="E154" s="62">
        <v>0</v>
      </c>
      <c r="F154" s="62">
        <v>0</v>
      </c>
      <c r="G154" s="77">
        <v>0</v>
      </c>
      <c r="H154" s="73">
        <f t="shared" si="6"/>
        <v>0</v>
      </c>
      <c r="I154" s="59"/>
    </row>
    <row r="155" spans="1:9" ht="15" customHeight="1">
      <c r="A155" s="23" t="s">
        <v>112</v>
      </c>
      <c r="B155" s="12"/>
      <c r="C155" s="13" t="s">
        <v>113</v>
      </c>
      <c r="D155" s="63">
        <f>D156+D162+D168+D173+D178+D181</f>
        <v>14331644</v>
      </c>
      <c r="E155" s="63">
        <f>E156+E162+E168+E173+E178+E181</f>
        <v>15005198</v>
      </c>
      <c r="F155" s="63">
        <f>F156+F162+F168+F173+F178+F181</f>
        <v>7855695</v>
      </c>
      <c r="G155" s="77">
        <f t="shared" si="5"/>
        <v>52.35315788568735</v>
      </c>
      <c r="H155" s="73">
        <f t="shared" si="6"/>
        <v>25.453256306162718</v>
      </c>
      <c r="I155" s="59"/>
    </row>
    <row r="156" spans="1:9" ht="15" customHeight="1">
      <c r="A156" s="24"/>
      <c r="B156" s="15" t="s">
        <v>114</v>
      </c>
      <c r="C156" s="16" t="s">
        <v>115</v>
      </c>
      <c r="D156" s="19">
        <f>D157</f>
        <v>2116225</v>
      </c>
      <c r="E156" s="68">
        <f>E157+E161</f>
        <v>2115825</v>
      </c>
      <c r="F156" s="68">
        <f>F157</f>
        <v>1029261</v>
      </c>
      <c r="G156" s="77">
        <f t="shared" si="5"/>
        <v>48.64584736450321</v>
      </c>
      <c r="H156" s="73">
        <f t="shared" si="6"/>
        <v>3.3349110472004515</v>
      </c>
      <c r="I156" s="59"/>
    </row>
    <row r="157" spans="1:9" ht="15" customHeight="1">
      <c r="A157" s="24"/>
      <c r="B157" s="15"/>
      <c r="C157" s="16" t="s">
        <v>16</v>
      </c>
      <c r="D157" s="69">
        <v>2116225</v>
      </c>
      <c r="E157" s="69">
        <v>2045825</v>
      </c>
      <c r="F157" s="69">
        <v>1029261</v>
      </c>
      <c r="G157" s="77">
        <f t="shared" si="5"/>
        <v>50.310314909633036</v>
      </c>
      <c r="H157" s="73">
        <f t="shared" si="6"/>
        <v>3.3349110472004515</v>
      </c>
      <c r="I157" s="59"/>
    </row>
    <row r="158" spans="1:9" ht="15" customHeight="1">
      <c r="A158" s="24"/>
      <c r="B158" s="15"/>
      <c r="C158" s="16" t="s">
        <v>211</v>
      </c>
      <c r="D158" s="68">
        <v>1068900</v>
      </c>
      <c r="E158" s="68">
        <v>963165</v>
      </c>
      <c r="F158" s="68">
        <v>594581</v>
      </c>
      <c r="G158" s="77">
        <f t="shared" si="5"/>
        <v>61.731998151926206</v>
      </c>
      <c r="H158" s="73">
        <f t="shared" si="6"/>
        <v>1.9265033313760955</v>
      </c>
      <c r="I158" s="59"/>
    </row>
    <row r="159" spans="1:9" ht="15" customHeight="1">
      <c r="A159" s="24"/>
      <c r="B159" s="15"/>
      <c r="C159" s="16" t="s">
        <v>221</v>
      </c>
      <c r="D159" s="68">
        <v>500600</v>
      </c>
      <c r="E159" s="68">
        <v>527505</v>
      </c>
      <c r="F159" s="68">
        <v>177403</v>
      </c>
      <c r="G159" s="77">
        <f t="shared" si="5"/>
        <v>33.63058170064739</v>
      </c>
      <c r="H159" s="73">
        <f t="shared" si="6"/>
        <v>0.574803887941447</v>
      </c>
      <c r="I159" s="59"/>
    </row>
    <row r="160" spans="1:9" ht="15" customHeight="1">
      <c r="A160" s="24"/>
      <c r="B160" s="15"/>
      <c r="C160" s="16" t="s">
        <v>234</v>
      </c>
      <c r="D160" s="68">
        <v>180700</v>
      </c>
      <c r="E160" s="68">
        <v>150795</v>
      </c>
      <c r="F160" s="68">
        <v>45768</v>
      </c>
      <c r="G160" s="77">
        <f t="shared" si="5"/>
        <v>30.351138963493483</v>
      </c>
      <c r="H160" s="73">
        <f t="shared" si="6"/>
        <v>0.14829300712673485</v>
      </c>
      <c r="I160" s="59"/>
    </row>
    <row r="161" spans="1:9" ht="15" customHeight="1">
      <c r="A161" s="24"/>
      <c r="B161" s="15"/>
      <c r="C161" s="16" t="s">
        <v>188</v>
      </c>
      <c r="D161" s="68">
        <v>0</v>
      </c>
      <c r="E161" s="68">
        <v>70000</v>
      </c>
      <c r="F161" s="68">
        <v>0</v>
      </c>
      <c r="G161" s="77">
        <f t="shared" si="5"/>
        <v>0</v>
      </c>
      <c r="H161" s="73">
        <f t="shared" si="6"/>
        <v>0</v>
      </c>
      <c r="I161" s="59"/>
    </row>
    <row r="162" spans="1:9" ht="15" customHeight="1">
      <c r="A162" s="24"/>
      <c r="B162" s="15" t="s">
        <v>117</v>
      </c>
      <c r="C162" s="16" t="s">
        <v>118</v>
      </c>
      <c r="D162" s="68">
        <f>D163+D166</f>
        <v>9809626</v>
      </c>
      <c r="E162" s="68">
        <f>E163+E166</f>
        <v>10138900</v>
      </c>
      <c r="F162" s="68">
        <f>F163+F166</f>
        <v>5571849</v>
      </c>
      <c r="G162" s="77">
        <f t="shared" si="5"/>
        <v>54.9551627888627</v>
      </c>
      <c r="H162" s="73">
        <f t="shared" si="6"/>
        <v>18.05336137620369</v>
      </c>
      <c r="I162" s="59"/>
    </row>
    <row r="163" spans="1:9" ht="15" customHeight="1">
      <c r="A163" s="24"/>
      <c r="B163" s="15"/>
      <c r="C163" s="16" t="s">
        <v>16</v>
      </c>
      <c r="D163" s="68">
        <v>9809626</v>
      </c>
      <c r="E163" s="68">
        <v>10103230</v>
      </c>
      <c r="F163" s="68">
        <v>5566929</v>
      </c>
      <c r="G163" s="77">
        <f t="shared" si="5"/>
        <v>55.10048766582568</v>
      </c>
      <c r="H163" s="73">
        <f t="shared" si="6"/>
        <v>18.03742007234371</v>
      </c>
      <c r="I163" s="59"/>
    </row>
    <row r="164" spans="1:9" ht="15" customHeight="1">
      <c r="A164" s="24"/>
      <c r="B164" s="15"/>
      <c r="C164" s="16" t="s">
        <v>211</v>
      </c>
      <c r="D164" s="68">
        <v>6347317</v>
      </c>
      <c r="E164" s="68">
        <v>6371233</v>
      </c>
      <c r="F164" s="68">
        <v>3352784</v>
      </c>
      <c r="G164" s="77">
        <f t="shared" si="5"/>
        <v>52.62378569422904</v>
      </c>
      <c r="H164" s="73">
        <f t="shared" si="6"/>
        <v>10.863363520503464</v>
      </c>
      <c r="I164" s="59"/>
    </row>
    <row r="165" spans="1:9" ht="17.25" customHeight="1">
      <c r="A165" s="25"/>
      <c r="B165" s="16"/>
      <c r="C165" s="21" t="s">
        <v>239</v>
      </c>
      <c r="D165" s="68">
        <v>1133421</v>
      </c>
      <c r="E165" s="68">
        <v>1158288</v>
      </c>
      <c r="F165" s="68">
        <v>614867</v>
      </c>
      <c r="G165" s="77">
        <f t="shared" si="5"/>
        <v>53.08412070227785</v>
      </c>
      <c r="H165" s="73">
        <f t="shared" si="6"/>
        <v>1.992232048876815</v>
      </c>
      <c r="I165" s="59"/>
    </row>
    <row r="166" spans="1:9" ht="15" customHeight="1">
      <c r="A166" s="25"/>
      <c r="B166" s="16"/>
      <c r="C166" s="16" t="s">
        <v>67</v>
      </c>
      <c r="D166" s="68">
        <v>0</v>
      </c>
      <c r="E166" s="68">
        <v>35670</v>
      </c>
      <c r="F166" s="68">
        <v>4920</v>
      </c>
      <c r="G166" s="77">
        <f t="shared" si="5"/>
        <v>13.793103448275861</v>
      </c>
      <c r="H166" s="73">
        <f t="shared" si="6"/>
        <v>0.015941303859979362</v>
      </c>
      <c r="I166" s="59"/>
    </row>
    <row r="167" spans="1:9" ht="15" customHeight="1">
      <c r="A167" s="25"/>
      <c r="B167" s="16"/>
      <c r="C167" s="16" t="s">
        <v>234</v>
      </c>
      <c r="D167" s="68">
        <v>16000</v>
      </c>
      <c r="E167" s="68">
        <v>21000</v>
      </c>
      <c r="F167" s="68">
        <v>11752</v>
      </c>
      <c r="G167" s="77">
        <f t="shared" si="5"/>
        <v>55.961904761904755</v>
      </c>
      <c r="H167" s="73">
        <f t="shared" si="6"/>
        <v>0.038077683528958836</v>
      </c>
      <c r="I167" s="59"/>
    </row>
    <row r="168" spans="1:9" ht="15" customHeight="1">
      <c r="A168" s="24"/>
      <c r="B168" s="15" t="s">
        <v>119</v>
      </c>
      <c r="C168" s="16" t="s">
        <v>120</v>
      </c>
      <c r="D168" s="19">
        <f>D169</f>
        <v>1758350</v>
      </c>
      <c r="E168" s="68">
        <v>1758350</v>
      </c>
      <c r="F168" s="68">
        <f>F169</f>
        <v>898872</v>
      </c>
      <c r="G168" s="77">
        <f t="shared" si="5"/>
        <v>51.12019791281599</v>
      </c>
      <c r="H168" s="73">
        <f t="shared" si="6"/>
        <v>2.912437333989303</v>
      </c>
      <c r="I168" s="59"/>
    </row>
    <row r="169" spans="1:9" ht="15" customHeight="1">
      <c r="A169" s="24"/>
      <c r="B169" s="15"/>
      <c r="C169" s="16" t="s">
        <v>16</v>
      </c>
      <c r="D169" s="68">
        <v>1758350</v>
      </c>
      <c r="E169" s="68">
        <v>1758350</v>
      </c>
      <c r="F169" s="68">
        <v>898872</v>
      </c>
      <c r="G169" s="77">
        <f t="shared" si="5"/>
        <v>51.12019791281599</v>
      </c>
      <c r="H169" s="73">
        <f t="shared" si="6"/>
        <v>2.912437333989303</v>
      </c>
      <c r="I169" s="59"/>
    </row>
    <row r="170" spans="1:9" ht="15" customHeight="1">
      <c r="A170" s="24"/>
      <c r="B170" s="15"/>
      <c r="C170" s="16" t="s">
        <v>217</v>
      </c>
      <c r="D170" s="68">
        <v>161350</v>
      </c>
      <c r="E170" s="68">
        <v>161350</v>
      </c>
      <c r="F170" s="68">
        <v>82664</v>
      </c>
      <c r="G170" s="77">
        <f t="shared" si="5"/>
        <v>51.2327238921599</v>
      </c>
      <c r="H170" s="73">
        <f t="shared" si="6"/>
        <v>0.2678398256669378</v>
      </c>
      <c r="I170" s="59"/>
    </row>
    <row r="171" spans="1:9" ht="15" customHeight="1">
      <c r="A171" s="24"/>
      <c r="B171" s="15"/>
      <c r="C171" s="16" t="s">
        <v>198</v>
      </c>
      <c r="D171" s="68">
        <v>132000</v>
      </c>
      <c r="E171" s="68">
        <v>132000</v>
      </c>
      <c r="F171" s="68">
        <v>53336</v>
      </c>
      <c r="G171" s="77">
        <f t="shared" si="5"/>
        <v>40.406060606060606</v>
      </c>
      <c r="H171" s="73">
        <f t="shared" si="6"/>
        <v>0.1728141021698901</v>
      </c>
      <c r="I171" s="59"/>
    </row>
    <row r="172" spans="1:9" ht="15" customHeight="1">
      <c r="A172" s="24"/>
      <c r="B172" s="15"/>
      <c r="C172" s="16" t="s">
        <v>234</v>
      </c>
      <c r="D172" s="68">
        <v>1460000</v>
      </c>
      <c r="E172" s="68">
        <v>1460000</v>
      </c>
      <c r="F172" s="68">
        <v>762872</v>
      </c>
      <c r="G172" s="77">
        <f t="shared" si="5"/>
        <v>52.251506849315064</v>
      </c>
      <c r="H172" s="73">
        <f t="shared" si="6"/>
        <v>2.4717834061524746</v>
      </c>
      <c r="I172" s="59"/>
    </row>
    <row r="173" spans="1:9" ht="15" customHeight="1">
      <c r="A173" s="24"/>
      <c r="B173" s="15" t="s">
        <v>122</v>
      </c>
      <c r="C173" s="16" t="s">
        <v>123</v>
      </c>
      <c r="D173" s="19">
        <f>D174</f>
        <v>583740</v>
      </c>
      <c r="E173" s="68">
        <f>E174</f>
        <v>928020</v>
      </c>
      <c r="F173" s="68">
        <f>F174</f>
        <v>322458</v>
      </c>
      <c r="G173" s="77">
        <f t="shared" si="5"/>
        <v>34.746880455162604</v>
      </c>
      <c r="H173" s="73">
        <f t="shared" si="6"/>
        <v>1.04479694310594</v>
      </c>
      <c r="I173" s="59"/>
    </row>
    <row r="174" spans="1:9" ht="15" customHeight="1">
      <c r="A174" s="24"/>
      <c r="B174" s="15"/>
      <c r="C174" s="16" t="s">
        <v>16</v>
      </c>
      <c r="D174" s="68">
        <v>583740</v>
      </c>
      <c r="E174" s="68">
        <v>928020</v>
      </c>
      <c r="F174" s="68">
        <v>322458</v>
      </c>
      <c r="G174" s="77">
        <f t="shared" si="5"/>
        <v>34.746880455162604</v>
      </c>
      <c r="H174" s="73">
        <f t="shared" si="6"/>
        <v>1.04479694310594</v>
      </c>
      <c r="I174" s="59"/>
    </row>
    <row r="175" spans="1:9" ht="15" customHeight="1">
      <c r="A175" s="24"/>
      <c r="B175" s="15"/>
      <c r="C175" s="15" t="s">
        <v>218</v>
      </c>
      <c r="D175" s="68">
        <v>486370</v>
      </c>
      <c r="E175" s="68">
        <v>487514</v>
      </c>
      <c r="F175" s="68">
        <v>274560</v>
      </c>
      <c r="G175" s="77">
        <f t="shared" si="5"/>
        <v>56.318382651575135</v>
      </c>
      <c r="H175" s="73">
        <f t="shared" si="6"/>
        <v>0.8896025178447019</v>
      </c>
      <c r="I175" s="59"/>
    </row>
    <row r="176" spans="1:9" ht="30" customHeight="1">
      <c r="A176" s="24"/>
      <c r="B176" s="15"/>
      <c r="C176" s="84" t="s">
        <v>241</v>
      </c>
      <c r="D176" s="68">
        <v>0</v>
      </c>
      <c r="E176" s="68">
        <v>344898</v>
      </c>
      <c r="F176" s="68">
        <v>1</v>
      </c>
      <c r="G176" s="77">
        <f t="shared" si="5"/>
        <v>0.00028994079408984686</v>
      </c>
      <c r="H176" s="73">
        <f t="shared" si="6"/>
        <v>3.240102410564911E-06</v>
      </c>
      <c r="I176" s="59"/>
    </row>
    <row r="177" spans="1:9" ht="15" customHeight="1">
      <c r="A177" s="24"/>
      <c r="B177" s="15"/>
      <c r="C177" s="16" t="s">
        <v>234</v>
      </c>
      <c r="D177" s="68">
        <v>600</v>
      </c>
      <c r="E177" s="68">
        <v>600</v>
      </c>
      <c r="F177" s="68">
        <v>14</v>
      </c>
      <c r="G177" s="77">
        <f t="shared" si="5"/>
        <v>2.3333333333333335</v>
      </c>
      <c r="H177" s="73">
        <f t="shared" si="6"/>
        <v>4.536143374790875E-05</v>
      </c>
      <c r="I177" s="59"/>
    </row>
    <row r="178" spans="1:9" ht="29.25" customHeight="1">
      <c r="A178" s="24"/>
      <c r="B178" s="15">
        <v>85220</v>
      </c>
      <c r="C178" s="16" t="s">
        <v>192</v>
      </c>
      <c r="D178" s="19">
        <f>D179</f>
        <v>58100</v>
      </c>
      <c r="E178" s="68">
        <v>58100</v>
      </c>
      <c r="F178" s="68">
        <f>F179</f>
        <v>29050</v>
      </c>
      <c r="G178" s="77">
        <f t="shared" si="5"/>
        <v>50</v>
      </c>
      <c r="H178" s="73">
        <f t="shared" si="6"/>
        <v>0.09412497502691067</v>
      </c>
      <c r="I178" s="59"/>
    </row>
    <row r="179" spans="1:9" ht="15" customHeight="1">
      <c r="A179" s="24"/>
      <c r="B179" s="15"/>
      <c r="C179" s="16" t="s">
        <v>16</v>
      </c>
      <c r="D179" s="68">
        <v>58100</v>
      </c>
      <c r="E179" s="68">
        <v>58100</v>
      </c>
      <c r="F179" s="68">
        <f>F180</f>
        <v>29050</v>
      </c>
      <c r="G179" s="81">
        <f t="shared" si="5"/>
        <v>50</v>
      </c>
      <c r="H179" s="73">
        <f t="shared" si="6"/>
        <v>0.09412497502691067</v>
      </c>
      <c r="I179" s="59"/>
    </row>
    <row r="180" spans="1:9" ht="15" customHeight="1">
      <c r="A180" s="24"/>
      <c r="B180" s="15"/>
      <c r="C180" s="16" t="s">
        <v>194</v>
      </c>
      <c r="D180" s="68">
        <v>58100</v>
      </c>
      <c r="E180" s="68">
        <v>58100</v>
      </c>
      <c r="F180" s="68">
        <v>29050</v>
      </c>
      <c r="G180" s="77">
        <f t="shared" si="5"/>
        <v>50</v>
      </c>
      <c r="H180" s="73">
        <f t="shared" si="6"/>
        <v>0.09412497502691067</v>
      </c>
      <c r="I180" s="59"/>
    </row>
    <row r="181" spans="1:9" ht="15" customHeight="1">
      <c r="A181" s="24"/>
      <c r="B181" s="15" t="s">
        <v>124</v>
      </c>
      <c r="C181" s="16" t="s">
        <v>11</v>
      </c>
      <c r="D181" s="19">
        <f>D182</f>
        <v>5603</v>
      </c>
      <c r="E181" s="68">
        <f>E182</f>
        <v>6003</v>
      </c>
      <c r="F181" s="68">
        <f>F182</f>
        <v>4205</v>
      </c>
      <c r="G181" s="78">
        <f t="shared" si="5"/>
        <v>70.04830917874396</v>
      </c>
      <c r="H181" s="73">
        <f t="shared" si="6"/>
        <v>0.013624630636425453</v>
      </c>
      <c r="I181" s="59"/>
    </row>
    <row r="182" spans="1:9" ht="15" customHeight="1">
      <c r="A182" s="24"/>
      <c r="B182" s="15"/>
      <c r="C182" s="16" t="s">
        <v>16</v>
      </c>
      <c r="D182" s="68">
        <v>5603</v>
      </c>
      <c r="E182" s="68">
        <v>6003</v>
      </c>
      <c r="F182" s="68">
        <v>4205</v>
      </c>
      <c r="G182" s="77">
        <f t="shared" si="5"/>
        <v>70.04830917874396</v>
      </c>
      <c r="H182" s="73">
        <f t="shared" si="6"/>
        <v>0.013624630636425453</v>
      </c>
      <c r="I182" s="59"/>
    </row>
    <row r="183" spans="1:9" ht="30" customHeight="1">
      <c r="A183" s="23" t="s">
        <v>125</v>
      </c>
      <c r="B183" s="12"/>
      <c r="C183" s="13" t="s">
        <v>126</v>
      </c>
      <c r="D183" s="18">
        <f>D184+D187</f>
        <v>3911290</v>
      </c>
      <c r="E183" s="18">
        <f>E184+E187</f>
        <v>3908490</v>
      </c>
      <c r="F183" s="18">
        <f>F184+F187</f>
        <v>1851589</v>
      </c>
      <c r="G183" s="77">
        <f t="shared" si="5"/>
        <v>47.373512532973095</v>
      </c>
      <c r="H183" s="73">
        <f t="shared" si="6"/>
        <v>5.999337982275473</v>
      </c>
      <c r="I183" s="59"/>
    </row>
    <row r="184" spans="1:9" ht="15" customHeight="1">
      <c r="A184" s="24"/>
      <c r="B184" s="15" t="s">
        <v>127</v>
      </c>
      <c r="C184" s="16" t="s">
        <v>128</v>
      </c>
      <c r="D184" s="20">
        <f>D185</f>
        <v>24700</v>
      </c>
      <c r="E184" s="62">
        <v>24700</v>
      </c>
      <c r="F184" s="62">
        <f>F185</f>
        <v>8220</v>
      </c>
      <c r="G184" s="77">
        <f t="shared" si="5"/>
        <v>33.27935222672065</v>
      </c>
      <c r="H184" s="73">
        <f t="shared" si="6"/>
        <v>0.026633641814843567</v>
      </c>
      <c r="I184" s="59"/>
    </row>
    <row r="185" spans="1:9" ht="15" customHeight="1">
      <c r="A185" s="24"/>
      <c r="B185" s="15"/>
      <c r="C185" s="16" t="s">
        <v>58</v>
      </c>
      <c r="D185" s="62">
        <v>24700</v>
      </c>
      <c r="E185" s="62">
        <v>24700</v>
      </c>
      <c r="F185" s="62">
        <f>F186</f>
        <v>8220</v>
      </c>
      <c r="G185" s="77">
        <f t="shared" si="5"/>
        <v>33.27935222672065</v>
      </c>
      <c r="H185" s="73">
        <f t="shared" si="6"/>
        <v>0.026633641814843567</v>
      </c>
      <c r="I185" s="59"/>
    </row>
    <row r="186" spans="1:9" ht="15" customHeight="1">
      <c r="A186" s="24"/>
      <c r="B186" s="15"/>
      <c r="C186" s="16" t="s">
        <v>203</v>
      </c>
      <c r="D186" s="62">
        <v>24700</v>
      </c>
      <c r="E186" s="62">
        <v>24700</v>
      </c>
      <c r="F186" s="62">
        <v>8220</v>
      </c>
      <c r="G186" s="77">
        <f t="shared" si="5"/>
        <v>33.27935222672065</v>
      </c>
      <c r="H186" s="73">
        <f t="shared" si="6"/>
        <v>0.026633641814843567</v>
      </c>
      <c r="I186" s="59"/>
    </row>
    <row r="187" spans="1:11" ht="15" customHeight="1">
      <c r="A187" s="24"/>
      <c r="B187" s="15" t="s">
        <v>129</v>
      </c>
      <c r="C187" s="16" t="s">
        <v>130</v>
      </c>
      <c r="D187" s="19">
        <f>D188</f>
        <v>3886590</v>
      </c>
      <c r="E187" s="68">
        <v>3883790</v>
      </c>
      <c r="F187" s="68">
        <f>F188</f>
        <v>1843369</v>
      </c>
      <c r="G187" s="77">
        <f t="shared" si="5"/>
        <v>47.463148110479715</v>
      </c>
      <c r="H187" s="73">
        <f t="shared" si="6"/>
        <v>5.97270434046063</v>
      </c>
      <c r="I187" s="59"/>
      <c r="K187" s="82"/>
    </row>
    <row r="188" spans="1:11" ht="15" customHeight="1">
      <c r="A188" s="24"/>
      <c r="B188" s="15"/>
      <c r="C188" s="16" t="s">
        <v>16</v>
      </c>
      <c r="D188" s="68">
        <v>3886590</v>
      </c>
      <c r="E188" s="68">
        <v>3883790</v>
      </c>
      <c r="F188" s="68">
        <v>1843369</v>
      </c>
      <c r="G188" s="77">
        <f t="shared" si="5"/>
        <v>47.463148110479715</v>
      </c>
      <c r="H188" s="73">
        <f t="shared" si="6"/>
        <v>5.97270434046063</v>
      </c>
      <c r="I188" s="59"/>
      <c r="K188" s="82"/>
    </row>
    <row r="189" spans="1:11" ht="15" customHeight="1">
      <c r="A189" s="24"/>
      <c r="B189" s="15"/>
      <c r="C189" s="16" t="s">
        <v>212</v>
      </c>
      <c r="D189" s="68">
        <v>3374800</v>
      </c>
      <c r="E189" s="68">
        <v>3372000</v>
      </c>
      <c r="F189" s="68">
        <v>1620537</v>
      </c>
      <c r="G189" s="77">
        <f t="shared" si="5"/>
        <v>48.05862989323843</v>
      </c>
      <c r="H189" s="73">
        <f t="shared" si="6"/>
        <v>5.25070584010963</v>
      </c>
      <c r="I189" s="59"/>
      <c r="K189" s="82"/>
    </row>
    <row r="190" spans="1:11" ht="15" customHeight="1">
      <c r="A190" s="24"/>
      <c r="B190" s="15"/>
      <c r="C190" s="16" t="s">
        <v>67</v>
      </c>
      <c r="D190" s="68">
        <v>0</v>
      </c>
      <c r="E190" s="68">
        <v>0</v>
      </c>
      <c r="F190" s="68">
        <v>0</v>
      </c>
      <c r="G190" s="77">
        <v>0</v>
      </c>
      <c r="H190" s="73">
        <f t="shared" si="6"/>
        <v>0</v>
      </c>
      <c r="I190" s="59"/>
      <c r="K190" s="82"/>
    </row>
    <row r="191" spans="1:11" ht="15" customHeight="1">
      <c r="A191" s="24"/>
      <c r="B191" s="15"/>
      <c r="C191" s="16" t="s">
        <v>234</v>
      </c>
      <c r="D191" s="68">
        <v>3500</v>
      </c>
      <c r="E191" s="68">
        <v>3500</v>
      </c>
      <c r="F191" s="68">
        <v>933</v>
      </c>
      <c r="G191" s="77">
        <f t="shared" si="5"/>
        <v>26.65714285714286</v>
      </c>
      <c r="H191" s="73">
        <f t="shared" si="6"/>
        <v>0.003023015549057062</v>
      </c>
      <c r="I191" s="59"/>
      <c r="K191" s="82"/>
    </row>
    <row r="192" spans="1:11" ht="15" customHeight="1">
      <c r="A192" s="23" t="s">
        <v>131</v>
      </c>
      <c r="B192" s="12"/>
      <c r="C192" s="13" t="s">
        <v>132</v>
      </c>
      <c r="D192" s="18">
        <f>D193+D198+D202+D206+D212+D215+D219+D224+D229+D231</f>
        <v>9132667</v>
      </c>
      <c r="E192" s="18">
        <f>E193+E198+E202+E206+E212+E215+E219+E224+E229+E231</f>
        <v>9056584</v>
      </c>
      <c r="F192" s="18">
        <f>F193+F198+F202+F206+F212+F215+F219+F224+F229+F231</f>
        <v>4774778</v>
      </c>
      <c r="G192" s="77">
        <f t="shared" si="5"/>
        <v>52.72162219220845</v>
      </c>
      <c r="H192" s="73">
        <f t="shared" si="6"/>
        <v>15.470769707712307</v>
      </c>
      <c r="I192" s="59"/>
      <c r="K192" s="82"/>
    </row>
    <row r="193" spans="1:11" ht="15" customHeight="1">
      <c r="A193" s="24"/>
      <c r="B193" s="15" t="s">
        <v>133</v>
      </c>
      <c r="C193" s="16" t="s">
        <v>134</v>
      </c>
      <c r="D193" s="19">
        <f>D194+D196</f>
        <v>581684</v>
      </c>
      <c r="E193" s="68">
        <v>470000</v>
      </c>
      <c r="F193" s="68">
        <f>F194</f>
        <v>232559</v>
      </c>
      <c r="G193" s="77">
        <f t="shared" si="5"/>
        <v>49.48063829787234</v>
      </c>
      <c r="H193" s="73">
        <f t="shared" si="6"/>
        <v>0.7535149764985651</v>
      </c>
      <c r="I193" s="59"/>
      <c r="K193" s="82"/>
    </row>
    <row r="194" spans="1:11" ht="15" customHeight="1">
      <c r="A194" s="24"/>
      <c r="B194" s="15"/>
      <c r="C194" s="16" t="s">
        <v>16</v>
      </c>
      <c r="D194" s="68">
        <v>574684</v>
      </c>
      <c r="E194" s="68">
        <v>470000</v>
      </c>
      <c r="F194" s="68">
        <v>232559</v>
      </c>
      <c r="G194" s="77">
        <f t="shared" si="5"/>
        <v>49.48063829787234</v>
      </c>
      <c r="H194" s="73">
        <f t="shared" si="6"/>
        <v>0.7535149764985651</v>
      </c>
      <c r="I194" s="59"/>
      <c r="K194" s="82"/>
    </row>
    <row r="195" spans="1:11" ht="15" customHeight="1">
      <c r="A195" s="24"/>
      <c r="B195" s="15"/>
      <c r="C195" s="16" t="s">
        <v>211</v>
      </c>
      <c r="D195" s="68">
        <v>239070</v>
      </c>
      <c r="E195" s="68">
        <v>213386</v>
      </c>
      <c r="F195" s="68">
        <v>103966</v>
      </c>
      <c r="G195" s="77">
        <f t="shared" si="5"/>
        <v>48.72203424779508</v>
      </c>
      <c r="H195" s="73">
        <f t="shared" si="6"/>
        <v>0.33686048721679157</v>
      </c>
      <c r="I195" s="59"/>
      <c r="K195" s="82"/>
    </row>
    <row r="196" spans="1:11" ht="15" customHeight="1">
      <c r="A196" s="24"/>
      <c r="B196" s="15"/>
      <c r="C196" s="16" t="s">
        <v>67</v>
      </c>
      <c r="D196" s="68">
        <v>7000</v>
      </c>
      <c r="E196" s="68">
        <v>0</v>
      </c>
      <c r="F196" s="68">
        <v>0</v>
      </c>
      <c r="G196" s="77">
        <v>0</v>
      </c>
      <c r="H196" s="73">
        <f t="shared" si="6"/>
        <v>0</v>
      </c>
      <c r="I196" s="59"/>
      <c r="K196" s="82"/>
    </row>
    <row r="197" spans="1:11" ht="15" customHeight="1">
      <c r="A197" s="24"/>
      <c r="B197" s="15"/>
      <c r="C197" s="16" t="s">
        <v>234</v>
      </c>
      <c r="D197" s="68">
        <v>1000</v>
      </c>
      <c r="E197" s="68">
        <v>1000</v>
      </c>
      <c r="F197" s="68">
        <v>910</v>
      </c>
      <c r="G197" s="77">
        <f t="shared" si="5"/>
        <v>91</v>
      </c>
      <c r="H197" s="73">
        <f t="shared" si="6"/>
        <v>0.002948493193614069</v>
      </c>
      <c r="I197" s="59"/>
      <c r="K197" s="82"/>
    </row>
    <row r="198" spans="1:11" ht="28.5" customHeight="1">
      <c r="A198" s="24"/>
      <c r="B198" s="15" t="s">
        <v>135</v>
      </c>
      <c r="C198" s="16" t="s">
        <v>136</v>
      </c>
      <c r="D198" s="68">
        <f>D199</f>
        <v>1123952</v>
      </c>
      <c r="E198" s="68">
        <v>1123952</v>
      </c>
      <c r="F198" s="68">
        <f>F199</f>
        <v>603227</v>
      </c>
      <c r="G198" s="77">
        <f aca="true" t="shared" si="7" ref="G198:G262">F198/E198*100</f>
        <v>53.67017452702606</v>
      </c>
      <c r="H198" s="73">
        <f t="shared" si="6"/>
        <v>1.9545172568178397</v>
      </c>
      <c r="I198" s="59"/>
      <c r="K198" s="82"/>
    </row>
    <row r="199" spans="1:11" ht="15" customHeight="1">
      <c r="A199" s="24"/>
      <c r="B199" s="15"/>
      <c r="C199" s="16" t="s">
        <v>16</v>
      </c>
      <c r="D199" s="68">
        <v>1123952</v>
      </c>
      <c r="E199" s="68">
        <v>1123952</v>
      </c>
      <c r="F199" s="68">
        <v>603227</v>
      </c>
      <c r="G199" s="77">
        <f t="shared" si="7"/>
        <v>53.67017452702606</v>
      </c>
      <c r="H199" s="73">
        <f t="shared" si="6"/>
        <v>1.9545172568178397</v>
      </c>
      <c r="I199" s="59"/>
      <c r="K199" s="82"/>
    </row>
    <row r="200" spans="1:11" ht="15" customHeight="1">
      <c r="A200" s="24"/>
      <c r="B200" s="15"/>
      <c r="C200" s="16" t="s">
        <v>212</v>
      </c>
      <c r="D200" s="68">
        <v>994222</v>
      </c>
      <c r="E200" s="68">
        <v>990817</v>
      </c>
      <c r="F200" s="68">
        <v>527064</v>
      </c>
      <c r="G200" s="77">
        <f t="shared" si="7"/>
        <v>53.194888662588546</v>
      </c>
      <c r="H200" s="73">
        <f t="shared" si="6"/>
        <v>1.7077413369219845</v>
      </c>
      <c r="I200" s="59"/>
      <c r="K200" s="82"/>
    </row>
    <row r="201" spans="1:11" ht="15" customHeight="1">
      <c r="A201" s="24"/>
      <c r="B201" s="15"/>
      <c r="C201" s="16" t="s">
        <v>234</v>
      </c>
      <c r="D201" s="68">
        <v>140</v>
      </c>
      <c r="E201" s="68">
        <v>3545</v>
      </c>
      <c r="F201" s="68">
        <v>3464</v>
      </c>
      <c r="G201" s="77">
        <f t="shared" si="7"/>
        <v>97.71509167842031</v>
      </c>
      <c r="H201" s="73">
        <f t="shared" si="6"/>
        <v>0.011223714750196854</v>
      </c>
      <c r="I201" s="59"/>
      <c r="K201" s="82"/>
    </row>
    <row r="202" spans="1:11" ht="15" customHeight="1">
      <c r="A202" s="24"/>
      <c r="B202" s="15" t="s">
        <v>137</v>
      </c>
      <c r="C202" s="16" t="s">
        <v>138</v>
      </c>
      <c r="D202" s="19">
        <f>D203</f>
        <v>418030</v>
      </c>
      <c r="E202" s="68">
        <f>E203</f>
        <v>448030</v>
      </c>
      <c r="F202" s="68">
        <f>F203</f>
        <v>245540</v>
      </c>
      <c r="G202" s="77">
        <f t="shared" si="7"/>
        <v>54.804365779077294</v>
      </c>
      <c r="H202" s="73">
        <f aca="true" t="shared" si="8" ref="H202:H266">SUM((F202/30863222)*100)</f>
        <v>0.7955747458901083</v>
      </c>
      <c r="I202" s="59"/>
      <c r="K202" s="82"/>
    </row>
    <row r="203" spans="1:11" ht="15" customHeight="1">
      <c r="A203" s="24"/>
      <c r="B203" s="15"/>
      <c r="C203" s="16" t="s">
        <v>16</v>
      </c>
      <c r="D203" s="68">
        <v>418030</v>
      </c>
      <c r="E203" s="68">
        <v>448030</v>
      </c>
      <c r="F203" s="68">
        <v>245540</v>
      </c>
      <c r="G203" s="77">
        <f t="shared" si="7"/>
        <v>54.804365779077294</v>
      </c>
      <c r="H203" s="73">
        <f t="shared" si="8"/>
        <v>0.7955747458901083</v>
      </c>
      <c r="I203" s="59"/>
      <c r="K203" s="82"/>
    </row>
    <row r="204" spans="1:11" ht="15" customHeight="1">
      <c r="A204" s="24"/>
      <c r="B204" s="15"/>
      <c r="C204" s="16" t="s">
        <v>211</v>
      </c>
      <c r="D204" s="68">
        <v>272290</v>
      </c>
      <c r="E204" s="68">
        <v>272290</v>
      </c>
      <c r="F204" s="68">
        <v>142770</v>
      </c>
      <c r="G204" s="77">
        <f t="shared" si="7"/>
        <v>52.43306768518858</v>
      </c>
      <c r="H204" s="73">
        <f t="shared" si="8"/>
        <v>0.4625894211563524</v>
      </c>
      <c r="I204" s="59"/>
      <c r="K204" s="82"/>
    </row>
    <row r="205" spans="1:11" ht="15" customHeight="1">
      <c r="A205" s="24"/>
      <c r="B205" s="15"/>
      <c r="C205" s="16" t="s">
        <v>234</v>
      </c>
      <c r="D205" s="68">
        <v>500</v>
      </c>
      <c r="E205" s="68">
        <v>500</v>
      </c>
      <c r="F205" s="68">
        <v>359</v>
      </c>
      <c r="G205" s="77">
        <f t="shared" si="7"/>
        <v>71.8</v>
      </c>
      <c r="H205" s="73">
        <f t="shared" si="8"/>
        <v>0.001163196765392803</v>
      </c>
      <c r="I205" s="59"/>
      <c r="K205" s="82"/>
    </row>
    <row r="206" spans="1:11" ht="15" customHeight="1">
      <c r="A206" s="24"/>
      <c r="B206" s="15" t="s">
        <v>139</v>
      </c>
      <c r="C206" s="16" t="s">
        <v>140</v>
      </c>
      <c r="D206" s="19">
        <f>D209+D207</f>
        <v>3616306</v>
      </c>
      <c r="E206" s="68">
        <f>E207+E209</f>
        <v>3619564</v>
      </c>
      <c r="F206" s="68">
        <f>F207+F209</f>
        <v>1964566</v>
      </c>
      <c r="G206" s="77">
        <f t="shared" si="7"/>
        <v>54.27631615299522</v>
      </c>
      <c r="H206" s="73">
        <f t="shared" si="8"/>
        <v>6.365395032313866</v>
      </c>
      <c r="I206" s="59"/>
      <c r="K206" s="82"/>
    </row>
    <row r="207" spans="1:11" ht="15" customHeight="1">
      <c r="A207" s="24"/>
      <c r="B207" s="15"/>
      <c r="C207" s="16" t="s">
        <v>16</v>
      </c>
      <c r="D207" s="68">
        <v>3616306</v>
      </c>
      <c r="E207" s="68">
        <v>3610764</v>
      </c>
      <c r="F207" s="68">
        <v>1955771</v>
      </c>
      <c r="G207" s="77">
        <f t="shared" si="7"/>
        <v>54.1650188159625</v>
      </c>
      <c r="H207" s="73">
        <f t="shared" si="8"/>
        <v>6.3368983316129475</v>
      </c>
      <c r="I207" s="59"/>
      <c r="K207" s="82"/>
    </row>
    <row r="208" spans="1:11" ht="15" customHeight="1">
      <c r="A208" s="24"/>
      <c r="B208" s="15"/>
      <c r="C208" s="16" t="s">
        <v>211</v>
      </c>
      <c r="D208" s="68">
        <v>1872136</v>
      </c>
      <c r="E208" s="68">
        <v>1864664</v>
      </c>
      <c r="F208" s="68">
        <v>961598</v>
      </c>
      <c r="G208" s="77">
        <f t="shared" si="7"/>
        <v>51.56950528352561</v>
      </c>
      <c r="H208" s="73">
        <f t="shared" si="8"/>
        <v>3.1156759977943973</v>
      </c>
      <c r="I208" s="59"/>
      <c r="K208" s="82"/>
    </row>
    <row r="209" spans="1:11" ht="15" customHeight="1">
      <c r="A209" s="24"/>
      <c r="B209" s="15"/>
      <c r="C209" s="16" t="s">
        <v>67</v>
      </c>
      <c r="D209" s="68">
        <v>0</v>
      </c>
      <c r="E209" s="68">
        <v>8800</v>
      </c>
      <c r="F209" s="68">
        <v>8795</v>
      </c>
      <c r="G209" s="77">
        <f t="shared" si="7"/>
        <v>99.94318181818181</v>
      </c>
      <c r="H209" s="73">
        <f t="shared" si="8"/>
        <v>0.028496700700918393</v>
      </c>
      <c r="I209" s="59"/>
      <c r="K209" s="82"/>
    </row>
    <row r="210" spans="1:11" ht="15" customHeight="1">
      <c r="A210" s="24"/>
      <c r="B210" s="15"/>
      <c r="C210" s="16" t="s">
        <v>199</v>
      </c>
      <c r="D210" s="68">
        <v>782166</v>
      </c>
      <c r="E210" s="68">
        <v>785424</v>
      </c>
      <c r="F210" s="68">
        <v>518381</v>
      </c>
      <c r="G210" s="77">
        <f t="shared" si="7"/>
        <v>66.00014769092873</v>
      </c>
      <c r="H210" s="73">
        <f t="shared" si="8"/>
        <v>1.6796075276910492</v>
      </c>
      <c r="I210" s="59"/>
      <c r="K210" s="82"/>
    </row>
    <row r="211" spans="1:11" ht="15" customHeight="1">
      <c r="A211" s="24"/>
      <c r="B211" s="15"/>
      <c r="C211" s="16" t="s">
        <v>234</v>
      </c>
      <c r="D211" s="68">
        <v>6000</v>
      </c>
      <c r="E211" s="68">
        <v>13472</v>
      </c>
      <c r="F211" s="68">
        <v>7888</v>
      </c>
      <c r="G211" s="77">
        <f t="shared" si="7"/>
        <v>58.55106888361045</v>
      </c>
      <c r="H211" s="73">
        <f t="shared" si="8"/>
        <v>0.025557927814536016</v>
      </c>
      <c r="I211" s="59"/>
      <c r="K211" s="82"/>
    </row>
    <row r="212" spans="1:11" ht="15" customHeight="1">
      <c r="A212" s="24"/>
      <c r="B212" s="15" t="s">
        <v>141</v>
      </c>
      <c r="C212" s="16" t="s">
        <v>142</v>
      </c>
      <c r="D212" s="19">
        <f>D213</f>
        <v>30772</v>
      </c>
      <c r="E212" s="68">
        <v>30772</v>
      </c>
      <c r="F212" s="68">
        <f>F213</f>
        <v>22540</v>
      </c>
      <c r="G212" s="77">
        <f t="shared" si="7"/>
        <v>73.24840764331209</v>
      </c>
      <c r="H212" s="73">
        <f t="shared" si="8"/>
        <v>0.0730319083341331</v>
      </c>
      <c r="I212" s="59"/>
      <c r="K212" s="82"/>
    </row>
    <row r="213" spans="1:11" ht="15" customHeight="1">
      <c r="A213" s="24"/>
      <c r="B213" s="15"/>
      <c r="C213" s="16" t="s">
        <v>16</v>
      </c>
      <c r="D213" s="68">
        <v>30772</v>
      </c>
      <c r="E213" s="68">
        <v>30772</v>
      </c>
      <c r="F213" s="68">
        <f>F214</f>
        <v>22540</v>
      </c>
      <c r="G213" s="77">
        <f t="shared" si="7"/>
        <v>73.24840764331209</v>
      </c>
      <c r="H213" s="73">
        <f t="shared" si="8"/>
        <v>0.0730319083341331</v>
      </c>
      <c r="I213" s="59"/>
      <c r="K213" s="82"/>
    </row>
    <row r="214" spans="1:11" ht="15" customHeight="1">
      <c r="A214" s="24"/>
      <c r="B214" s="15"/>
      <c r="C214" s="16" t="s">
        <v>234</v>
      </c>
      <c r="D214" s="68">
        <v>30772</v>
      </c>
      <c r="E214" s="68">
        <v>30772</v>
      </c>
      <c r="F214" s="68">
        <v>22540</v>
      </c>
      <c r="G214" s="77">
        <f t="shared" si="7"/>
        <v>73.24840764331209</v>
      </c>
      <c r="H214" s="73">
        <f t="shared" si="8"/>
        <v>0.0730319083341331</v>
      </c>
      <c r="I214" s="59"/>
      <c r="K214" s="82"/>
    </row>
    <row r="215" spans="1:11" ht="15" customHeight="1">
      <c r="A215" s="24"/>
      <c r="B215" s="15" t="s">
        <v>143</v>
      </c>
      <c r="C215" s="16" t="s">
        <v>144</v>
      </c>
      <c r="D215" s="19">
        <f>D216</f>
        <v>311394</v>
      </c>
      <c r="E215" s="68">
        <f>E216</f>
        <v>312691</v>
      </c>
      <c r="F215" s="68">
        <f>F216</f>
        <v>142486</v>
      </c>
      <c r="G215" s="77">
        <f t="shared" si="7"/>
        <v>45.56766904068233</v>
      </c>
      <c r="H215" s="73">
        <f t="shared" si="8"/>
        <v>0.461669232071752</v>
      </c>
      <c r="I215" s="59"/>
      <c r="K215" s="82"/>
    </row>
    <row r="216" spans="1:11" ht="15" customHeight="1">
      <c r="A216" s="24"/>
      <c r="B216" s="15"/>
      <c r="C216" s="16" t="s">
        <v>16</v>
      </c>
      <c r="D216" s="68">
        <v>311394</v>
      </c>
      <c r="E216" s="68">
        <v>312691</v>
      </c>
      <c r="F216" s="68">
        <f>F218</f>
        <v>142486</v>
      </c>
      <c r="G216" s="77">
        <f t="shared" si="7"/>
        <v>45.56766904068233</v>
      </c>
      <c r="H216" s="73">
        <f t="shared" si="8"/>
        <v>0.461669232071752</v>
      </c>
      <c r="I216" s="59"/>
      <c r="K216" s="82"/>
    </row>
    <row r="217" spans="1:11" ht="15" customHeight="1">
      <c r="A217" s="24"/>
      <c r="B217" s="15"/>
      <c r="C217" s="16" t="s">
        <v>219</v>
      </c>
      <c r="D217" s="68">
        <v>0</v>
      </c>
      <c r="E217" s="68">
        <v>0</v>
      </c>
      <c r="F217" s="68">
        <v>0</v>
      </c>
      <c r="G217" s="77">
        <v>0</v>
      </c>
      <c r="H217" s="73">
        <f t="shared" si="8"/>
        <v>0</v>
      </c>
      <c r="I217" s="59"/>
      <c r="K217" s="82"/>
    </row>
    <row r="218" spans="1:11" ht="15" customHeight="1">
      <c r="A218" s="24"/>
      <c r="B218" s="15"/>
      <c r="C218" s="16" t="s">
        <v>200</v>
      </c>
      <c r="D218" s="68">
        <v>311394</v>
      </c>
      <c r="E218" s="68">
        <v>312691</v>
      </c>
      <c r="F218" s="68">
        <v>142486</v>
      </c>
      <c r="G218" s="77">
        <f t="shared" si="7"/>
        <v>45.56766904068233</v>
      </c>
      <c r="H218" s="73">
        <f t="shared" si="8"/>
        <v>0.461669232071752</v>
      </c>
      <c r="I218" s="59"/>
      <c r="K218" s="82"/>
    </row>
    <row r="219" spans="1:11" ht="15" customHeight="1">
      <c r="A219" s="24"/>
      <c r="B219" s="15">
        <v>85420</v>
      </c>
      <c r="C219" s="16" t="s">
        <v>182</v>
      </c>
      <c r="D219" s="68">
        <f>D220</f>
        <v>1426345</v>
      </c>
      <c r="E219" s="68">
        <v>1426345</v>
      </c>
      <c r="F219" s="68">
        <f>F220</f>
        <v>713090</v>
      </c>
      <c r="G219" s="77">
        <f t="shared" si="7"/>
        <v>49.99421598561358</v>
      </c>
      <c r="H219" s="73">
        <f t="shared" si="8"/>
        <v>2.310484627949733</v>
      </c>
      <c r="I219" s="59"/>
      <c r="K219" s="82"/>
    </row>
    <row r="220" spans="1:11" ht="15" customHeight="1">
      <c r="A220" s="24"/>
      <c r="B220" s="15"/>
      <c r="C220" s="16" t="s">
        <v>16</v>
      </c>
      <c r="D220" s="68">
        <v>1426345</v>
      </c>
      <c r="E220" s="68">
        <v>1426345</v>
      </c>
      <c r="F220" s="68">
        <v>713090</v>
      </c>
      <c r="G220" s="77">
        <f t="shared" si="7"/>
        <v>49.99421598561358</v>
      </c>
      <c r="H220" s="73">
        <f t="shared" si="8"/>
        <v>2.310484627949733</v>
      </c>
      <c r="I220" s="59"/>
      <c r="K220" s="82"/>
    </row>
    <row r="221" spans="1:9" ht="15" customHeight="1">
      <c r="A221" s="24"/>
      <c r="B221" s="15"/>
      <c r="C221" s="16" t="s">
        <v>219</v>
      </c>
      <c r="D221" s="68">
        <v>1094075</v>
      </c>
      <c r="E221" s="68">
        <v>1094075</v>
      </c>
      <c r="F221" s="68">
        <v>541367</v>
      </c>
      <c r="G221" s="77">
        <f t="shared" si="7"/>
        <v>49.481708292393115</v>
      </c>
      <c r="H221" s="73">
        <f t="shared" si="8"/>
        <v>1.7540845217002943</v>
      </c>
      <c r="I221" s="59"/>
    </row>
    <row r="222" spans="1:9" ht="15" customHeight="1">
      <c r="A222" s="24"/>
      <c r="B222" s="15"/>
      <c r="C222" s="16" t="s">
        <v>189</v>
      </c>
      <c r="D222" s="68">
        <v>0</v>
      </c>
      <c r="E222" s="68">
        <v>0</v>
      </c>
      <c r="F222" s="68">
        <v>0</v>
      </c>
      <c r="G222" s="78">
        <v>0</v>
      </c>
      <c r="H222" s="73">
        <f t="shared" si="8"/>
        <v>0</v>
      </c>
      <c r="I222" s="59"/>
    </row>
    <row r="223" spans="1:9" ht="15" customHeight="1">
      <c r="A223" s="24"/>
      <c r="B223" s="15"/>
      <c r="C223" s="16" t="s">
        <v>234</v>
      </c>
      <c r="D223" s="68">
        <v>1000</v>
      </c>
      <c r="E223" s="68">
        <v>1000</v>
      </c>
      <c r="F223" s="68">
        <v>200</v>
      </c>
      <c r="G223" s="77">
        <f t="shared" si="7"/>
        <v>20</v>
      </c>
      <c r="H223" s="73">
        <f t="shared" si="8"/>
        <v>0.0006480204821129822</v>
      </c>
      <c r="I223" s="59"/>
    </row>
    <row r="224" spans="1:9" ht="15" customHeight="1">
      <c r="A224" s="24"/>
      <c r="B224" s="15">
        <v>85421</v>
      </c>
      <c r="C224" s="16" t="s">
        <v>183</v>
      </c>
      <c r="D224" s="19">
        <f>D225</f>
        <v>1532010</v>
      </c>
      <c r="E224" s="68">
        <f>E225</f>
        <v>1537611</v>
      </c>
      <c r="F224" s="68">
        <f>F225</f>
        <v>809817</v>
      </c>
      <c r="G224" s="77">
        <f t="shared" si="7"/>
        <v>52.667222073723465</v>
      </c>
      <c r="H224" s="73">
        <f t="shared" si="8"/>
        <v>2.6238900138164447</v>
      </c>
      <c r="I224" s="59"/>
    </row>
    <row r="225" spans="1:9" ht="15" customHeight="1">
      <c r="A225" s="24"/>
      <c r="B225" s="15"/>
      <c r="C225" s="16" t="s">
        <v>16</v>
      </c>
      <c r="D225" s="68">
        <v>1532010</v>
      </c>
      <c r="E225" s="68">
        <v>1537611</v>
      </c>
      <c r="F225" s="68">
        <v>809817</v>
      </c>
      <c r="G225" s="77">
        <f t="shared" si="7"/>
        <v>52.667222073723465</v>
      </c>
      <c r="H225" s="73">
        <f t="shared" si="8"/>
        <v>2.6238900138164447</v>
      </c>
      <c r="I225" s="59"/>
    </row>
    <row r="226" spans="1:9" ht="15" customHeight="1">
      <c r="A226" s="24"/>
      <c r="B226" s="15"/>
      <c r="C226" s="16" t="s">
        <v>28</v>
      </c>
      <c r="D226" s="68">
        <v>0</v>
      </c>
      <c r="E226" s="68">
        <v>0</v>
      </c>
      <c r="F226" s="68">
        <v>0</v>
      </c>
      <c r="G226" s="77">
        <v>0</v>
      </c>
      <c r="H226" s="73">
        <f t="shared" si="8"/>
        <v>0</v>
      </c>
      <c r="I226" s="59"/>
    </row>
    <row r="227" spans="1:9" ht="15" customHeight="1">
      <c r="A227" s="24"/>
      <c r="B227" s="15"/>
      <c r="C227" s="16" t="s">
        <v>220</v>
      </c>
      <c r="D227" s="68">
        <v>1216432</v>
      </c>
      <c r="E227" s="68">
        <v>1216432</v>
      </c>
      <c r="F227" s="68">
        <v>635492</v>
      </c>
      <c r="G227" s="77">
        <f t="shared" si="7"/>
        <v>52.2422955002828</v>
      </c>
      <c r="H227" s="73">
        <f t="shared" si="8"/>
        <v>2.0590591610947167</v>
      </c>
      <c r="I227" s="59"/>
    </row>
    <row r="228" spans="1:9" ht="15" customHeight="1">
      <c r="A228" s="24"/>
      <c r="B228" s="15"/>
      <c r="C228" s="16" t="s">
        <v>234</v>
      </c>
      <c r="D228" s="68">
        <v>2000</v>
      </c>
      <c r="E228" s="68">
        <v>2000</v>
      </c>
      <c r="F228" s="68">
        <v>0</v>
      </c>
      <c r="G228" s="77">
        <f t="shared" si="7"/>
        <v>0</v>
      </c>
      <c r="H228" s="73">
        <f t="shared" si="8"/>
        <v>0</v>
      </c>
      <c r="I228" s="59"/>
    </row>
    <row r="229" spans="1:9" ht="15" customHeight="1">
      <c r="A229" s="23"/>
      <c r="B229" s="15" t="s">
        <v>146</v>
      </c>
      <c r="C229" s="16" t="s">
        <v>101</v>
      </c>
      <c r="D229" s="19">
        <f>D230</f>
        <v>28309</v>
      </c>
      <c r="E229" s="68">
        <v>28309</v>
      </c>
      <c r="F229" s="68">
        <f>F230</f>
        <v>5096</v>
      </c>
      <c r="G229" s="77">
        <f t="shared" si="7"/>
        <v>18.00134232929457</v>
      </c>
      <c r="H229" s="73">
        <f t="shared" si="8"/>
        <v>0.016511561884238787</v>
      </c>
      <c r="I229" s="59"/>
    </row>
    <row r="230" spans="1:9" ht="15" customHeight="1">
      <c r="A230" s="23"/>
      <c r="B230" s="15"/>
      <c r="C230" s="16" t="s">
        <v>16</v>
      </c>
      <c r="D230" s="68">
        <v>28309</v>
      </c>
      <c r="E230" s="68">
        <v>28309</v>
      </c>
      <c r="F230" s="68">
        <v>5096</v>
      </c>
      <c r="G230" s="77">
        <f t="shared" si="7"/>
        <v>18.00134232929457</v>
      </c>
      <c r="H230" s="73">
        <f t="shared" si="8"/>
        <v>0.016511561884238787</v>
      </c>
      <c r="I230" s="59"/>
    </row>
    <row r="231" spans="1:9" ht="15" customHeight="1">
      <c r="A231" s="23"/>
      <c r="B231" s="15" t="s">
        <v>147</v>
      </c>
      <c r="C231" s="16" t="s">
        <v>11</v>
      </c>
      <c r="D231" s="19">
        <f>D232</f>
        <v>63865</v>
      </c>
      <c r="E231" s="68">
        <f>E232</f>
        <v>59310</v>
      </c>
      <c r="F231" s="68">
        <f>F232</f>
        <v>35857</v>
      </c>
      <c r="G231" s="77">
        <f t="shared" si="7"/>
        <v>60.45692126117012</v>
      </c>
      <c r="H231" s="73">
        <f t="shared" si="8"/>
        <v>0.11618035213562601</v>
      </c>
      <c r="I231" s="59"/>
    </row>
    <row r="232" spans="1:9" ht="15" customHeight="1">
      <c r="A232" s="23"/>
      <c r="B232" s="15"/>
      <c r="C232" s="16" t="s">
        <v>148</v>
      </c>
      <c r="D232" s="68">
        <v>63865</v>
      </c>
      <c r="E232" s="68">
        <v>59310</v>
      </c>
      <c r="F232" s="68">
        <v>35857</v>
      </c>
      <c r="G232" s="77">
        <f t="shared" si="7"/>
        <v>60.45692126117012</v>
      </c>
      <c r="H232" s="73">
        <f t="shared" si="8"/>
        <v>0.11618035213562601</v>
      </c>
      <c r="I232" s="59"/>
    </row>
    <row r="233" spans="1:9" ht="15" customHeight="1">
      <c r="A233" s="23"/>
      <c r="B233" s="15"/>
      <c r="C233" s="16" t="s">
        <v>234</v>
      </c>
      <c r="D233" s="68">
        <v>4170</v>
      </c>
      <c r="E233" s="68">
        <v>4170</v>
      </c>
      <c r="F233" s="68">
        <v>0</v>
      </c>
      <c r="G233" s="77">
        <f t="shared" si="7"/>
        <v>0</v>
      </c>
      <c r="H233" s="73">
        <f t="shared" si="8"/>
        <v>0</v>
      </c>
      <c r="I233" s="59"/>
    </row>
    <row r="234" spans="1:9" ht="30" customHeight="1">
      <c r="A234" s="23" t="s">
        <v>149</v>
      </c>
      <c r="B234" s="12"/>
      <c r="C234" s="13" t="s">
        <v>150</v>
      </c>
      <c r="D234" s="18">
        <f>D235+D238</f>
        <v>157000</v>
      </c>
      <c r="E234" s="18">
        <f>E235+E238</f>
        <v>157000</v>
      </c>
      <c r="F234" s="63">
        <f>F238</f>
        <v>19984</v>
      </c>
      <c r="G234" s="78">
        <f t="shared" si="7"/>
        <v>12.728662420382166</v>
      </c>
      <c r="H234" s="73">
        <f t="shared" si="8"/>
        <v>0.06475020657272919</v>
      </c>
      <c r="I234" s="59"/>
    </row>
    <row r="235" spans="1:9" ht="15" customHeight="1">
      <c r="A235" s="24"/>
      <c r="B235" s="15">
        <v>90002</v>
      </c>
      <c r="C235" s="16" t="s">
        <v>207</v>
      </c>
      <c r="D235" s="62">
        <f>D236</f>
        <v>132000</v>
      </c>
      <c r="E235" s="62">
        <v>132000</v>
      </c>
      <c r="F235" s="62">
        <v>0</v>
      </c>
      <c r="G235" s="77">
        <f t="shared" si="7"/>
        <v>0</v>
      </c>
      <c r="H235" s="73">
        <f t="shared" si="8"/>
        <v>0</v>
      </c>
      <c r="I235" s="59"/>
    </row>
    <row r="236" spans="1:9" ht="15" customHeight="1">
      <c r="A236" s="24"/>
      <c r="B236" s="15"/>
      <c r="C236" s="16" t="s">
        <v>58</v>
      </c>
      <c r="D236" s="62">
        <v>132000</v>
      </c>
      <c r="E236" s="62">
        <v>132000</v>
      </c>
      <c r="F236" s="62">
        <v>0</v>
      </c>
      <c r="G236" s="77">
        <f t="shared" si="7"/>
        <v>0</v>
      </c>
      <c r="H236" s="73">
        <f t="shared" si="8"/>
        <v>0</v>
      </c>
      <c r="I236" s="59"/>
    </row>
    <row r="237" spans="1:12" ht="15" customHeight="1">
      <c r="A237" s="24"/>
      <c r="B237" s="15"/>
      <c r="C237" s="16" t="s">
        <v>208</v>
      </c>
      <c r="D237" s="62">
        <v>90000</v>
      </c>
      <c r="E237" s="62">
        <v>90000</v>
      </c>
      <c r="F237" s="62">
        <v>0</v>
      </c>
      <c r="G237" s="77">
        <f t="shared" si="7"/>
        <v>0</v>
      </c>
      <c r="H237" s="73">
        <f t="shared" si="8"/>
        <v>0</v>
      </c>
      <c r="I237" s="59"/>
      <c r="K237" s="82"/>
      <c r="L237" s="9"/>
    </row>
    <row r="238" spans="1:12" ht="15" customHeight="1">
      <c r="A238" s="24"/>
      <c r="B238" s="15">
        <v>90095</v>
      </c>
      <c r="C238" s="16" t="s">
        <v>11</v>
      </c>
      <c r="D238" s="62">
        <f>D239</f>
        <v>25000</v>
      </c>
      <c r="E238" s="62">
        <v>25000</v>
      </c>
      <c r="F238" s="62">
        <f>F239</f>
        <v>19984</v>
      </c>
      <c r="G238" s="77">
        <f t="shared" si="7"/>
        <v>79.93599999999999</v>
      </c>
      <c r="H238" s="73">
        <f t="shared" si="8"/>
        <v>0.06475020657272919</v>
      </c>
      <c r="I238" s="59"/>
      <c r="K238" s="82"/>
      <c r="L238" s="9"/>
    </row>
    <row r="239" spans="1:12" ht="15" customHeight="1">
      <c r="A239" s="24"/>
      <c r="B239" s="15"/>
      <c r="C239" s="16" t="s">
        <v>58</v>
      </c>
      <c r="D239" s="62">
        <v>25000</v>
      </c>
      <c r="E239" s="62">
        <v>25000</v>
      </c>
      <c r="F239" s="62">
        <v>19984</v>
      </c>
      <c r="G239" s="78">
        <f t="shared" si="7"/>
        <v>79.93599999999999</v>
      </c>
      <c r="H239" s="73">
        <f t="shared" si="8"/>
        <v>0.06475020657272919</v>
      </c>
      <c r="I239" s="59"/>
      <c r="K239" s="82"/>
      <c r="L239" s="9"/>
    </row>
    <row r="240" spans="1:12" ht="15" customHeight="1">
      <c r="A240" s="24"/>
      <c r="B240" s="15"/>
      <c r="C240" s="16" t="s">
        <v>208</v>
      </c>
      <c r="D240" s="62">
        <v>0</v>
      </c>
      <c r="E240" s="62">
        <v>0</v>
      </c>
      <c r="F240" s="62">
        <v>0</v>
      </c>
      <c r="G240" s="77">
        <v>0</v>
      </c>
      <c r="H240" s="73">
        <f t="shared" si="8"/>
        <v>0</v>
      </c>
      <c r="I240" s="59"/>
      <c r="K240" s="82"/>
      <c r="L240" s="9"/>
    </row>
    <row r="241" spans="1:12" ht="30" customHeight="1">
      <c r="A241" s="23" t="s">
        <v>153</v>
      </c>
      <c r="B241" s="12"/>
      <c r="C241" s="13" t="s">
        <v>154</v>
      </c>
      <c r="D241" s="18">
        <f>D242+D247</f>
        <v>106000</v>
      </c>
      <c r="E241" s="18">
        <f>E242+E247</f>
        <v>106000</v>
      </c>
      <c r="F241" s="18">
        <f>F242+F247</f>
        <v>26750</v>
      </c>
      <c r="G241" s="77">
        <f t="shared" si="7"/>
        <v>25.235849056603776</v>
      </c>
      <c r="H241" s="73">
        <f t="shared" si="8"/>
        <v>0.08667273948261137</v>
      </c>
      <c r="I241" s="59"/>
      <c r="K241" s="82"/>
      <c r="L241" s="9"/>
    </row>
    <row r="242" spans="1:12" ht="15" customHeight="1">
      <c r="A242" s="24"/>
      <c r="B242" s="15" t="s">
        <v>155</v>
      </c>
      <c r="C242" s="16" t="s">
        <v>156</v>
      </c>
      <c r="D242" s="68">
        <v>46000</v>
      </c>
      <c r="E242" s="68">
        <v>46000</v>
      </c>
      <c r="F242" s="68">
        <f>F245</f>
        <v>6750</v>
      </c>
      <c r="G242" s="77">
        <f t="shared" si="7"/>
        <v>14.673913043478262</v>
      </c>
      <c r="H242" s="73">
        <f t="shared" si="8"/>
        <v>0.02187069127131315</v>
      </c>
      <c r="I242" s="59"/>
      <c r="K242" s="82"/>
      <c r="L242" s="9"/>
    </row>
    <row r="243" spans="1:12" ht="15" customHeight="1">
      <c r="A243" s="24"/>
      <c r="B243" s="15"/>
      <c r="C243" s="16" t="s">
        <v>174</v>
      </c>
      <c r="D243" s="68">
        <v>27000</v>
      </c>
      <c r="E243" s="68">
        <v>27000</v>
      </c>
      <c r="F243" s="68">
        <v>2500</v>
      </c>
      <c r="G243" s="77">
        <f t="shared" si="7"/>
        <v>9.25925925925926</v>
      </c>
      <c r="H243" s="73">
        <f t="shared" si="8"/>
        <v>0.008100256026412279</v>
      </c>
      <c r="I243" s="59"/>
      <c r="K243" s="82"/>
      <c r="L243" s="9"/>
    </row>
    <row r="244" spans="1:12" ht="15" customHeight="1">
      <c r="A244" s="24"/>
      <c r="B244" s="15"/>
      <c r="C244" s="16" t="s">
        <v>219</v>
      </c>
      <c r="D244" s="68">
        <v>0</v>
      </c>
      <c r="E244" s="68">
        <v>0</v>
      </c>
      <c r="F244" s="68">
        <v>0</v>
      </c>
      <c r="G244" s="77">
        <v>0</v>
      </c>
      <c r="H244" s="73">
        <f t="shared" si="8"/>
        <v>0</v>
      </c>
      <c r="I244" s="59"/>
      <c r="K244" s="82"/>
      <c r="L244" s="9"/>
    </row>
    <row r="245" spans="1:12" ht="15" customHeight="1">
      <c r="A245" s="24"/>
      <c r="B245" s="15"/>
      <c r="C245" s="16" t="s">
        <v>16</v>
      </c>
      <c r="D245" s="68">
        <v>46000</v>
      </c>
      <c r="E245" s="68">
        <v>46000</v>
      </c>
      <c r="F245" s="68">
        <v>6750</v>
      </c>
      <c r="G245" s="77">
        <f t="shared" si="7"/>
        <v>14.673913043478262</v>
      </c>
      <c r="H245" s="73">
        <f t="shared" si="8"/>
        <v>0.02187069127131315</v>
      </c>
      <c r="I245" s="59"/>
      <c r="K245" s="82"/>
      <c r="L245" s="9"/>
    </row>
    <row r="246" spans="1:12" ht="15" customHeight="1">
      <c r="A246" s="24"/>
      <c r="B246" s="15"/>
      <c r="C246" s="16" t="s">
        <v>234</v>
      </c>
      <c r="D246" s="68">
        <v>5500</v>
      </c>
      <c r="E246" s="68">
        <v>5500</v>
      </c>
      <c r="F246" s="68">
        <v>2500</v>
      </c>
      <c r="G246" s="77">
        <f t="shared" si="7"/>
        <v>45.45454545454545</v>
      </c>
      <c r="H246" s="73">
        <f t="shared" si="8"/>
        <v>0.008100256026412279</v>
      </c>
      <c r="I246" s="59"/>
      <c r="K246" s="82"/>
      <c r="L246" s="9"/>
    </row>
    <row r="247" spans="1:12" ht="15" customHeight="1">
      <c r="A247" s="24"/>
      <c r="B247" s="15" t="s">
        <v>157</v>
      </c>
      <c r="C247" s="16" t="s">
        <v>158</v>
      </c>
      <c r="D247" s="19">
        <f>D248</f>
        <v>60000</v>
      </c>
      <c r="E247" s="68">
        <v>60000</v>
      </c>
      <c r="F247" s="68">
        <v>20000</v>
      </c>
      <c r="G247" s="77">
        <f t="shared" si="7"/>
        <v>33.33333333333333</v>
      </c>
      <c r="H247" s="73">
        <f t="shared" si="8"/>
        <v>0.06480204821129823</v>
      </c>
      <c r="I247" s="59"/>
      <c r="K247" s="82"/>
      <c r="L247" s="9"/>
    </row>
    <row r="248" spans="1:12" ht="15" customHeight="1">
      <c r="A248" s="24"/>
      <c r="B248" s="15"/>
      <c r="C248" s="16" t="s">
        <v>16</v>
      </c>
      <c r="D248" s="68">
        <v>60000</v>
      </c>
      <c r="E248" s="68">
        <v>60000</v>
      </c>
      <c r="F248" s="68">
        <v>20000</v>
      </c>
      <c r="G248" s="77">
        <f t="shared" si="7"/>
        <v>33.33333333333333</v>
      </c>
      <c r="H248" s="73">
        <f t="shared" si="8"/>
        <v>0.06480204821129823</v>
      </c>
      <c r="I248" s="59"/>
      <c r="K248" s="82"/>
      <c r="L248" s="9"/>
    </row>
    <row r="249" spans="1:12" ht="30" customHeight="1">
      <c r="A249" s="26"/>
      <c r="B249" s="11"/>
      <c r="C249" s="50" t="s">
        <v>240</v>
      </c>
      <c r="D249" s="68">
        <v>60000</v>
      </c>
      <c r="E249" s="68">
        <v>60000</v>
      </c>
      <c r="F249" s="68">
        <v>20000</v>
      </c>
      <c r="G249" s="78">
        <f t="shared" si="7"/>
        <v>33.33333333333333</v>
      </c>
      <c r="H249" s="73">
        <f t="shared" si="8"/>
        <v>0.06480204821129823</v>
      </c>
      <c r="I249" s="59"/>
      <c r="K249" s="82"/>
      <c r="L249" s="9"/>
    </row>
    <row r="250" spans="1:12" ht="15" customHeight="1">
      <c r="A250" s="23" t="s">
        <v>159</v>
      </c>
      <c r="B250" s="12"/>
      <c r="C250" s="13" t="s">
        <v>228</v>
      </c>
      <c r="D250" s="18">
        <f>D251</f>
        <v>110000</v>
      </c>
      <c r="E250" s="18">
        <f>E251</f>
        <v>110000</v>
      </c>
      <c r="F250" s="63">
        <f>F251</f>
        <v>64575</v>
      </c>
      <c r="G250" s="77">
        <f t="shared" si="7"/>
        <v>58.70454545454545</v>
      </c>
      <c r="H250" s="73">
        <f t="shared" si="8"/>
        <v>0.20922961316222916</v>
      </c>
      <c r="I250" s="59"/>
      <c r="K250" s="82"/>
      <c r="L250" s="9"/>
    </row>
    <row r="251" spans="1:12" ht="15" customHeight="1">
      <c r="A251" s="24"/>
      <c r="B251" s="15" t="s">
        <v>161</v>
      </c>
      <c r="C251" s="16" t="s">
        <v>229</v>
      </c>
      <c r="D251" s="19">
        <f>D252+D253</f>
        <v>110000</v>
      </c>
      <c r="E251" s="68">
        <v>110000</v>
      </c>
      <c r="F251" s="68">
        <f>F252</f>
        <v>64575</v>
      </c>
      <c r="G251" s="77">
        <f t="shared" si="7"/>
        <v>58.70454545454545</v>
      </c>
      <c r="H251" s="73">
        <f t="shared" si="8"/>
        <v>0.20922961316222916</v>
      </c>
      <c r="I251" s="59"/>
      <c r="K251" s="82"/>
      <c r="L251" s="9"/>
    </row>
    <row r="252" spans="1:12" ht="15" customHeight="1">
      <c r="A252" s="24"/>
      <c r="B252" s="15"/>
      <c r="C252" s="16" t="s">
        <v>16</v>
      </c>
      <c r="D252" s="68">
        <v>110000</v>
      </c>
      <c r="E252" s="68">
        <v>110000</v>
      </c>
      <c r="F252" s="68">
        <v>64575</v>
      </c>
      <c r="G252" s="77">
        <f t="shared" si="7"/>
        <v>58.70454545454545</v>
      </c>
      <c r="H252" s="73">
        <f t="shared" si="8"/>
        <v>0.20922961316222916</v>
      </c>
      <c r="I252" s="59"/>
      <c r="K252" s="82"/>
      <c r="L252" s="9"/>
    </row>
    <row r="253" spans="1:12" ht="15" customHeight="1">
      <c r="A253" s="24"/>
      <c r="B253" s="15"/>
      <c r="C253" s="16" t="s">
        <v>28</v>
      </c>
      <c r="D253" s="68">
        <v>0</v>
      </c>
      <c r="E253" s="68">
        <v>0</v>
      </c>
      <c r="F253" s="68">
        <v>0</v>
      </c>
      <c r="G253" s="78">
        <v>0</v>
      </c>
      <c r="H253" s="73">
        <f t="shared" si="8"/>
        <v>0</v>
      </c>
      <c r="I253" s="59"/>
      <c r="K253" s="82"/>
      <c r="L253" s="9"/>
    </row>
    <row r="254" spans="1:12" ht="15" customHeight="1">
      <c r="A254" s="24"/>
      <c r="B254" s="15"/>
      <c r="C254" s="16" t="s">
        <v>219</v>
      </c>
      <c r="D254" s="68">
        <v>0</v>
      </c>
      <c r="E254" s="68">
        <v>0</v>
      </c>
      <c r="F254" s="68">
        <v>0</v>
      </c>
      <c r="G254" s="77">
        <v>0</v>
      </c>
      <c r="H254" s="73">
        <f t="shared" si="8"/>
        <v>0</v>
      </c>
      <c r="I254" s="59"/>
      <c r="K254" s="82"/>
      <c r="L254" s="9"/>
    </row>
    <row r="255" spans="1:12" ht="15" customHeight="1">
      <c r="A255" s="24"/>
      <c r="B255" s="15"/>
      <c r="C255" s="16" t="s">
        <v>163</v>
      </c>
      <c r="D255" s="68">
        <v>80000</v>
      </c>
      <c r="E255" s="68">
        <v>80000</v>
      </c>
      <c r="F255" s="68">
        <v>47500</v>
      </c>
      <c r="G255" s="77">
        <f t="shared" si="7"/>
        <v>59.375</v>
      </c>
      <c r="H255" s="73">
        <f t="shared" si="8"/>
        <v>0.1539048645018333</v>
      </c>
      <c r="I255" s="59"/>
      <c r="K255" s="82"/>
      <c r="L255" s="9"/>
    </row>
    <row r="256" spans="1:12" ht="15" customHeight="1">
      <c r="A256" s="23"/>
      <c r="B256" s="12"/>
      <c r="C256" s="13" t="s">
        <v>164</v>
      </c>
      <c r="D256" s="18">
        <f>D7+D10+D17+D20+D35+D40+D44+D56+D83+D86+D99+D108+D146+D155+D183+D192+D241+D250+D102+D234</f>
        <v>60951111</v>
      </c>
      <c r="E256" s="18">
        <f>E7+E10+E17+E20+E35+E40+E44+E56+E83+E86+E99+E108+E146+E155+E183+E192+E241+E250+E102+E234</f>
        <v>69786474</v>
      </c>
      <c r="F256" s="18">
        <f>F7+F10+F17+F20+F35+F40+F44+F56+F83+F86+F99+F108+F146+F155+F183+F192+F241+F250+F102+F234</f>
        <v>30863222</v>
      </c>
      <c r="G256" s="77">
        <f t="shared" si="7"/>
        <v>44.22522049186781</v>
      </c>
      <c r="H256" s="73">
        <f t="shared" si="8"/>
        <v>100</v>
      </c>
      <c r="I256" s="59"/>
      <c r="K256" s="82"/>
      <c r="L256" s="9"/>
    </row>
    <row r="257" spans="1:12" ht="15" customHeight="1">
      <c r="A257" s="24"/>
      <c r="B257" s="15"/>
      <c r="C257" s="16" t="s">
        <v>165</v>
      </c>
      <c r="D257" s="20">
        <f>D9+D12+D16+D19+D25+D29+D37+D42+D46+D50+D54+D58+D62+D67+D76+D81+D85+D88+D90+D94+D98+D101+D110+D115+D120+D126+D128+D133+D137+D141+D148+D151+D157+D163+D169+D174+D179+D182+D185+D188+D194+D199+D203+D207+D213+D216+D220+D225+D230+D232+D245+D248+D252+D143+D154+D72+D92+D52+D235+D238+D31+D104+D105+D107</f>
        <v>60467861</v>
      </c>
      <c r="E257" s="20">
        <f>E9+E12+E16+E19+E25+E29+E37+E42+E46+E50+E54+E58+E62+E67+E76+E81+E85+E88+E90+E94+E98+E101+E110+E115+E120+E126+E128+E133+E137+E141+E148+E151+E157+E163+E169+E174+E179+E182+E185+E188+E194+E199+E203+E207+E213+E216+E220+E225+E230+E232+E245+E248+E252+E143+E154+E72+E92+E52+E235+E238+E31+E104+E105+E107</f>
        <v>67962898</v>
      </c>
      <c r="F257" s="20">
        <f>F9+F12+F16+F19+F25+F29+F37+F42+F46+F50+F54+F58+F62+F67+F76+F81+F85+F88+F90+F94+F98+F101+F110+F115+F120+F126+F128+F133+F137+F141+F148+F151+F157+F163+F169+F174+F179+F182+F185+F188+F194+F199+F203+F207+F213+F216+F220+F225+F230+F232+F245+F248+F252+F143+F154+F72+F92+F52+F235+F238+F31+F104+F105+F107</f>
        <v>30822385</v>
      </c>
      <c r="G257" s="77">
        <f t="shared" si="7"/>
        <v>45.351781497016205</v>
      </c>
      <c r="H257" s="73">
        <f t="shared" si="8"/>
        <v>99.86768393785977</v>
      </c>
      <c r="I257" s="59"/>
      <c r="K257" s="82"/>
      <c r="L257" s="9"/>
    </row>
    <row r="258" spans="1:12" ht="15" customHeight="1">
      <c r="A258" s="24"/>
      <c r="B258" s="15"/>
      <c r="C258" s="16" t="s">
        <v>222</v>
      </c>
      <c r="D258" s="20">
        <f>D13+D38+D43+D55+D59+D68+D73+D111+D116+D121+D130+D134+D138+D144+D153+D158+D164+D170+D175+D189+D195+D200+D204+D208+D217+D221+D227+D244+D77+D95+D33+D47+D64</f>
        <v>33751764</v>
      </c>
      <c r="E258" s="20">
        <f>E13+E38+E43+E55+E59+E68+E73+E111+E116+E121+E130+E134+E138+E144+E153+E158+E164+E170+E175+E189+E195+E200+E204+E208+E217+E221+E227+E244+E77+E95+E33+E47+E64</f>
        <v>33628265</v>
      </c>
      <c r="F258" s="20">
        <f>F13+F38+F43+F55+F59+F68+F73+F111+F116+F121+F130+F134+F138+F144+F153+F158+F164+F170+F175+F189+F195+F200+F204+F208+F217+F221+F227+F244+F77+F95+F33+F47+F64</f>
        <v>17176842</v>
      </c>
      <c r="G258" s="77">
        <f t="shared" si="7"/>
        <v>51.078585231798314</v>
      </c>
      <c r="H258" s="73">
        <f t="shared" si="8"/>
        <v>55.65472717009261</v>
      </c>
      <c r="I258" s="59"/>
      <c r="K258" s="82"/>
      <c r="L258" s="9"/>
    </row>
    <row r="259" spans="1:12" ht="15" customHeight="1">
      <c r="A259" s="24"/>
      <c r="B259" s="15"/>
      <c r="C259" s="16" t="s">
        <v>167</v>
      </c>
      <c r="D259" s="20">
        <f>D27+D79+D112+D124+D159+D165+D171+D180+D186+D218+D249+D255+D243+D237+D210+D39+D240+D23</f>
        <v>4781923</v>
      </c>
      <c r="E259" s="20">
        <f>E27+E79+E112+E124+E159+E165+E171+E180+E186+E218+E249+E255+E243+E237+E210+E39+E240+E23</f>
        <v>4930124</v>
      </c>
      <c r="F259" s="20">
        <f>F27+F79+F112+F124+F159+F165+F171+F180+F186+F218+F249+F255+F243+F237+F210+F39+F240+F279</f>
        <v>2609976</v>
      </c>
      <c r="G259" s="77">
        <f t="shared" si="7"/>
        <v>52.93935811756458</v>
      </c>
      <c r="H259" s="73">
        <f t="shared" si="8"/>
        <v>8.456589529116565</v>
      </c>
      <c r="I259" s="59"/>
      <c r="K259" s="82"/>
      <c r="L259" s="9"/>
    </row>
    <row r="260" spans="1:12" ht="15" customHeight="1">
      <c r="A260" s="24"/>
      <c r="B260" s="15"/>
      <c r="C260" s="16" t="s">
        <v>234</v>
      </c>
      <c r="D260" s="20">
        <f>D14+D34+D48+D60+D65+D70+D74+D82+D113+D117+D122+D131+D135+D139+D145+D160+D167+D172+D191+D197+D201+D205+D211+D214+D223+D228+D233+D246+D177</f>
        <v>2272512</v>
      </c>
      <c r="E260" s="20">
        <f>E14+E34+E48+E60+E65+E70+E74+E82+E113+E117+E122+E131+E135+E139+E145+E160+E167+E172+E191+E197+E201+E205+E211+E214+E223+E228+E233+E246+E177</f>
        <v>2275068</v>
      </c>
      <c r="F260" s="20">
        <f>F14+F34+F48+F60+F65+F70+F74+F82+F113+F117+F122+F131+F135+F139+F145+F160+F167+F172+F191+F197+F201+F205+F211+F214+F223+F228+F233+F246+F177</f>
        <v>1132311</v>
      </c>
      <c r="G260" s="77">
        <f t="shared" si="7"/>
        <v>49.77042444445617</v>
      </c>
      <c r="H260" s="73">
        <f t="shared" si="8"/>
        <v>3.6688036006091647</v>
      </c>
      <c r="I260" s="59"/>
      <c r="K260" s="82"/>
      <c r="L260" s="9"/>
    </row>
    <row r="261" spans="1:12" ht="30" customHeight="1">
      <c r="A261" s="24"/>
      <c r="B261" s="15"/>
      <c r="C261" s="15" t="s">
        <v>241</v>
      </c>
      <c r="D261" s="20">
        <f>D78</f>
        <v>450647</v>
      </c>
      <c r="E261" s="20">
        <f>E78+E176</f>
        <v>795545</v>
      </c>
      <c r="F261" s="20">
        <f>F78+F176</f>
        <v>354378</v>
      </c>
      <c r="G261" s="77">
        <f t="shared" si="7"/>
        <v>44.54531170455474</v>
      </c>
      <c r="H261" s="73">
        <f t="shared" si="8"/>
        <v>1.1482210120511722</v>
      </c>
      <c r="I261" s="59"/>
      <c r="K261" s="82"/>
      <c r="L261" s="9"/>
    </row>
    <row r="262" spans="1:12" ht="15" customHeight="1">
      <c r="A262" s="24"/>
      <c r="B262" s="15"/>
      <c r="C262" s="16" t="s">
        <v>168</v>
      </c>
      <c r="D262" s="20">
        <f>D99</f>
        <v>1550000</v>
      </c>
      <c r="E262" s="20">
        <f>E99</f>
        <v>1550000</v>
      </c>
      <c r="F262" s="20">
        <f>F99</f>
        <v>660731</v>
      </c>
      <c r="G262" s="77">
        <f t="shared" si="7"/>
        <v>42.627806451612905</v>
      </c>
      <c r="H262" s="73">
        <f t="shared" si="8"/>
        <v>2.140836105834964</v>
      </c>
      <c r="I262" s="59"/>
      <c r="K262" s="82"/>
      <c r="L262" s="9"/>
    </row>
    <row r="263" spans="1:12" ht="33" customHeight="1">
      <c r="A263" s="24"/>
      <c r="B263" s="15"/>
      <c r="C263" s="48" t="s">
        <v>226</v>
      </c>
      <c r="D263" s="62">
        <v>130000</v>
      </c>
      <c r="E263" s="62">
        <f>E107</f>
        <v>90000</v>
      </c>
      <c r="F263" s="62">
        <v>0</v>
      </c>
      <c r="G263" s="77">
        <f>F263/E263*100</f>
        <v>0</v>
      </c>
      <c r="H263" s="73">
        <f t="shared" si="8"/>
        <v>0</v>
      </c>
      <c r="I263" s="59"/>
      <c r="K263" s="82"/>
      <c r="L263" s="9"/>
    </row>
    <row r="264" spans="1:12" ht="15" customHeight="1">
      <c r="A264" s="24"/>
      <c r="B264" s="15"/>
      <c r="C264" s="48" t="s">
        <v>231</v>
      </c>
      <c r="D264" s="62">
        <v>0</v>
      </c>
      <c r="E264" s="62">
        <v>0</v>
      </c>
      <c r="F264" s="62">
        <v>0</v>
      </c>
      <c r="G264" s="77">
        <v>0</v>
      </c>
      <c r="H264" s="73">
        <f t="shared" si="8"/>
        <v>0</v>
      </c>
      <c r="I264" s="59"/>
      <c r="K264" s="82"/>
      <c r="L264" s="9"/>
    </row>
    <row r="265" spans="1:12" ht="15" customHeight="1">
      <c r="A265" s="24"/>
      <c r="B265" s="15"/>
      <c r="C265" s="48" t="s">
        <v>201</v>
      </c>
      <c r="D265" s="62">
        <v>80000</v>
      </c>
      <c r="E265" s="62">
        <f>E105</f>
        <v>46854</v>
      </c>
      <c r="F265" s="62">
        <v>0</v>
      </c>
      <c r="G265" s="77">
        <f>F265/E265*100</f>
        <v>0</v>
      </c>
      <c r="H265" s="73">
        <f t="shared" si="8"/>
        <v>0</v>
      </c>
      <c r="I265" s="59"/>
      <c r="K265" s="82"/>
      <c r="L265" s="9"/>
    </row>
    <row r="266" spans="1:12" ht="15" customHeight="1">
      <c r="A266" s="52"/>
      <c r="B266" s="53"/>
      <c r="C266" s="54" t="s">
        <v>202</v>
      </c>
      <c r="D266" s="62">
        <v>891491</v>
      </c>
      <c r="E266" s="62">
        <f>E104</f>
        <v>212535</v>
      </c>
      <c r="F266" s="62">
        <v>0</v>
      </c>
      <c r="G266" s="78">
        <f>F266/E266*100</f>
        <v>0</v>
      </c>
      <c r="H266" s="73">
        <f t="shared" si="8"/>
        <v>0</v>
      </c>
      <c r="I266" s="59"/>
      <c r="K266" s="82"/>
      <c r="L266" s="9"/>
    </row>
    <row r="267" spans="1:11" ht="17.25" customHeight="1" thickBot="1">
      <c r="A267" s="27"/>
      <c r="B267" s="28"/>
      <c r="C267" s="51" t="s">
        <v>233</v>
      </c>
      <c r="D267" s="32">
        <f>D118+D196+D253+D26+D69+D166+D190+D149+D123+D222+D22+D30+D63+D106</f>
        <v>483250</v>
      </c>
      <c r="E267" s="32">
        <f>E118+E196+E253+E26+E69+E166+E190+E149+E123+E222+E22+E30+E63+E106+E209+E161</f>
        <v>1823576</v>
      </c>
      <c r="F267" s="32">
        <f>F118+F196+F253+F26+F69+F166+F190+F149+F123+F222+F22+F30+F63+F106+F209</f>
        <v>40837</v>
      </c>
      <c r="G267" s="79">
        <f>F267/E267*100</f>
        <v>2.2393911742641928</v>
      </c>
      <c r="H267" s="80">
        <f>SUM((F267/30863222)*100)</f>
        <v>0.13231606214023928</v>
      </c>
      <c r="I267" s="59"/>
      <c r="K267" s="82"/>
    </row>
    <row r="268" spans="4:11" ht="12.75">
      <c r="D268" s="8"/>
      <c r="E268" s="8"/>
      <c r="F268" s="8"/>
      <c r="G268" s="8"/>
      <c r="H268" s="8"/>
      <c r="I268" s="8"/>
      <c r="K268" s="82"/>
    </row>
    <row r="269" spans="1:11" ht="39.75" customHeight="1">
      <c r="A269" s="65" t="s">
        <v>223</v>
      </c>
      <c r="B269" s="85" t="s">
        <v>232</v>
      </c>
      <c r="C269" s="85"/>
      <c r="D269" s="76"/>
      <c r="E269" s="76"/>
      <c r="F269" s="76"/>
      <c r="G269" s="66"/>
      <c r="H269" s="8"/>
      <c r="I269" s="8"/>
      <c r="K269" s="82"/>
    </row>
    <row r="270" spans="4:11" ht="12.75">
      <c r="D270" s="8"/>
      <c r="E270" s="8"/>
      <c r="F270" s="8"/>
      <c r="G270" s="8"/>
      <c r="H270" s="8"/>
      <c r="I270" s="8"/>
      <c r="K270" s="82"/>
    </row>
    <row r="271" spans="4:11" ht="12.75">
      <c r="D271" s="8"/>
      <c r="E271" s="8"/>
      <c r="F271" s="8"/>
      <c r="G271" s="8"/>
      <c r="H271" s="8"/>
      <c r="I271" s="8"/>
      <c r="K271" s="82"/>
    </row>
    <row r="272" spans="4:11" ht="12.75">
      <c r="D272" s="8"/>
      <c r="E272" s="8"/>
      <c r="F272" s="8"/>
      <c r="G272" s="8"/>
      <c r="H272" s="8"/>
      <c r="I272" s="8"/>
      <c r="K272" s="82"/>
    </row>
    <row r="273" spans="4:11" ht="12.75">
      <c r="D273" s="8"/>
      <c r="E273" s="8"/>
      <c r="F273" s="8"/>
      <c r="G273" s="8"/>
      <c r="H273" s="8"/>
      <c r="I273" s="8"/>
      <c r="K273" s="82"/>
    </row>
    <row r="274" spans="4:11" ht="12.75">
      <c r="D274" s="8"/>
      <c r="E274" s="8"/>
      <c r="F274" s="8"/>
      <c r="G274" s="8"/>
      <c r="H274" s="8"/>
      <c r="I274" s="8"/>
      <c r="K274" s="82"/>
    </row>
    <row r="275" spans="4:11" ht="12.75">
      <c r="D275" s="8"/>
      <c r="E275" s="8"/>
      <c r="F275" s="8"/>
      <c r="G275" s="8"/>
      <c r="H275" s="8"/>
      <c r="I275" s="8"/>
      <c r="K275" s="82"/>
    </row>
    <row r="276" spans="4:11" ht="12.75">
      <c r="D276" s="8"/>
      <c r="E276" s="8"/>
      <c r="F276" s="8"/>
      <c r="G276" s="8"/>
      <c r="H276" s="8"/>
      <c r="I276" s="8"/>
      <c r="K276" s="82"/>
    </row>
    <row r="277" spans="4:11" ht="12.75">
      <c r="D277" s="8"/>
      <c r="E277" s="8"/>
      <c r="F277" s="8"/>
      <c r="G277" s="8"/>
      <c r="H277" s="8"/>
      <c r="I277" s="8"/>
      <c r="K277" s="82"/>
    </row>
    <row r="278" spans="3:11" ht="12.75">
      <c r="C278" s="83"/>
      <c r="D278" s="8"/>
      <c r="E278" s="8"/>
      <c r="F278" s="8"/>
      <c r="G278" s="8"/>
      <c r="H278" s="8"/>
      <c r="I278" s="8"/>
      <c r="K278" s="82"/>
    </row>
    <row r="279" spans="4:11" ht="12.75">
      <c r="D279" s="8"/>
      <c r="E279" s="8"/>
      <c r="F279" s="8"/>
      <c r="G279" s="8"/>
      <c r="H279" s="8"/>
      <c r="I279" s="8"/>
      <c r="K279" s="82"/>
    </row>
    <row r="280" ht="12.75">
      <c r="K280" s="82"/>
    </row>
    <row r="281" ht="12.75">
      <c r="K281" s="82"/>
    </row>
    <row r="282" ht="12.75">
      <c r="K282" s="82"/>
    </row>
    <row r="283" ht="12.75">
      <c r="K283" s="82"/>
    </row>
    <row r="284" ht="12.75">
      <c r="K284" s="82"/>
    </row>
    <row r="285" ht="12.75">
      <c r="K285" s="82"/>
    </row>
    <row r="286" ht="12.75">
      <c r="K286" s="82"/>
    </row>
    <row r="287" ht="12.75">
      <c r="K287" s="82"/>
    </row>
    <row r="288" ht="12.75">
      <c r="K288" s="82"/>
    </row>
    <row r="289" ht="12.75">
      <c r="K289" s="82"/>
    </row>
    <row r="290" ht="12.75">
      <c r="K290" s="82"/>
    </row>
    <row r="291" ht="12.75">
      <c r="K291" s="82"/>
    </row>
    <row r="292" ht="12.75">
      <c r="K292" s="82"/>
    </row>
    <row r="293" ht="12.75">
      <c r="K293" s="82"/>
    </row>
    <row r="294" ht="12.75">
      <c r="K294" s="82"/>
    </row>
    <row r="295" ht="12.75">
      <c r="K295" s="82"/>
    </row>
    <row r="296" ht="12.75">
      <c r="K296" s="82"/>
    </row>
  </sheetData>
  <sheetProtection/>
  <mergeCells count="11">
    <mergeCell ref="A1:H1"/>
    <mergeCell ref="G3:G5"/>
    <mergeCell ref="D3:D5"/>
    <mergeCell ref="B269:C269"/>
    <mergeCell ref="B3:B5"/>
    <mergeCell ref="A3:A5"/>
    <mergeCell ref="C2:H2"/>
    <mergeCell ref="H3:H5"/>
    <mergeCell ref="C3:C5"/>
    <mergeCell ref="E3:E5"/>
    <mergeCell ref="F3:F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7"/>
      <c r="E1" s="97"/>
      <c r="F1" s="97"/>
      <c r="G1" s="97"/>
    </row>
    <row r="2" ht="12.75">
      <c r="E2" s="5"/>
    </row>
    <row r="3" ht="12.75">
      <c r="E3" s="5"/>
    </row>
    <row r="4" spans="5:6" ht="12.75">
      <c r="E4" s="98"/>
      <c r="F4" s="98"/>
    </row>
    <row r="5" spans="3:6" ht="14.25">
      <c r="C5" s="89" t="s">
        <v>195</v>
      </c>
      <c r="D5" s="89"/>
      <c r="E5" s="89"/>
      <c r="F5" s="6"/>
    </row>
    <row r="6" spans="3:5" ht="14.25">
      <c r="C6" s="89" t="s">
        <v>177</v>
      </c>
      <c r="D6" s="89"/>
      <c r="E6" s="89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9" t="s">
        <v>187</v>
      </c>
      <c r="E10" s="22"/>
      <c r="F10" s="1"/>
      <c r="G10" s="99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100"/>
      <c r="E11" s="2" t="s">
        <v>187</v>
      </c>
      <c r="F11" s="2" t="s">
        <v>180</v>
      </c>
      <c r="G11" s="100"/>
    </row>
    <row r="12" spans="1:7" ht="13.5" thickBot="1">
      <c r="A12" s="3"/>
      <c r="B12" s="3"/>
      <c r="C12" s="3"/>
      <c r="D12" s="101"/>
      <c r="E12" s="43" t="s">
        <v>179</v>
      </c>
      <c r="F12" s="4" t="s">
        <v>196</v>
      </c>
      <c r="G12" s="101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2012-07-31T08:08:26Z</cp:lastPrinted>
  <dcterms:created xsi:type="dcterms:W3CDTF">2005-11-08T10:40:11Z</dcterms:created>
  <dcterms:modified xsi:type="dcterms:W3CDTF">2012-08-31T08:26:34Z</dcterms:modified>
  <cp:category/>
  <cp:version/>
  <cp:contentType/>
  <cp:contentStatus/>
</cp:coreProperties>
</file>