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<sst xmlns="http://schemas.openxmlformats.org/spreadsheetml/2006/main" count="618" uniqueCount="263">
  <si>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</si>
  <si>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</si>
  <si>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</si>
  <si>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</si>
  <si>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</si>
  <si>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</si>
  <si>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</si>
  <si>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</si>
  <si>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</si>
  <si>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</si>
  <si>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</si>
  <si>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</si>
  <si>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</si>
  <si>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</si>
  <si>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</si>
  <si>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</si>
  <si>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</si>
  <si>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</si>
  <si>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</si>
  <si>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</si>
  <si>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</si>
  <si>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</si>
  <si>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</si>
  <si>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</si>
  <si>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</si>
  <si>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</si>
  <si>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</si>
  <si>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</si>
  <si>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</si>
  <si>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</si>
  <si>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</si>
  <si>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</si>
  <si>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</si>
  <si>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</si>
  <si>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</si>
  <si>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</si>
  <si>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</si>
  <si>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</si>
  <si>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</si>
  <si>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</si>
  <si>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</si>
  <si>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</si>
  <si>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</si>
  <si>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</si>
  <si>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</si>
  <si>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</si>
  <si>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</si>
  <si>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</si>
  <si>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</si>
  <si>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</si>
  <si>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</si>
  <si>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</si>
  <si>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</si>
  <si>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</si>
  <si>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</si>
  <si>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</si>
  <si>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</si>
  <si>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</si>
  <si>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</si>
  <si>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</si>
  <si>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</si>
  <si>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</si>
  <si>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</si>
  <si>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</si>
  <si>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</si>
  <si>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</si>
  <si>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</si>
  <si>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</si>
  <si>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</si>
  <si>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</si>
  <si>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</si>
  <si>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</si>
  <si>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</si>
  <si>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</si>
  <si>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</si>
  <si>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</si>
  <si>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</si>
  <si>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</si>
  <si>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</si>
  <si>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</si>
  <si>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</si>
  <si>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</si>
  <si>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</si>
  <si>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</si>
  <si>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</si>
  <si>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</si>
  <si>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</si>
  <si>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</si>
  <si>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</si>
  <si>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</si>
  <si>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</si>
  <si>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</si>
  <si>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</si>
  <si>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</si>
  <si>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</si>
  <si>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</si>
  <si>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</si>
  <si>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</si>
  <si>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</si>
  <si>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</si>
  <si>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</si>
  <si>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</si>
  <si>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</si>
  <si>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</si>
  <si>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</si>
  <si>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</si>
  <si>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</si>
  <si>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</si>
  <si>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</si>
  <si>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</si>
  <si>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</si>
  <si>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</si>
  <si>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</si>
  <si>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</si>
  <si>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</si>
  <si>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</si>
  <si>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</si>
  <si>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</si>
  <si>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</si>
  <si>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</si>
  <si>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</si>
  <si>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</si>
  <si>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</si>
  <si>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</si>
  <si>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</si>
  <si>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</si>
  <si>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</si>
  <si>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</si>
  <si>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</si>
  <si>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</si>
  <si>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</si>
  <si>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</si>
  <si>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</si>
  <si>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</si>
  <si>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</si>
  <si>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</si>
  <si>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</si>
  <si>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</si>
  <si>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</si>
  <si>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</si>
  <si>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</si>
  <si>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</si>
  <si>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</si>
  <si>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</si>
  <si>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</si>
  <si>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</si>
  <si>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</si>
  <si>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</si>
  <si>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</si>
  <si>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</si>
  <si>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</si>
  <si>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</si>
  <si>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</si>
  <si>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</si>
  <si>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</si>
  <si>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</si>
  <si>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</si>
  <si>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</si>
  <si>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</si>
  <si>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</si>
  <si>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</si>
  <si>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</si>
  <si>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</si>
  <si>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</si>
  <si>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</si>
  <si>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</si>
  <si>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</si>
  <si>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</si>
  <si>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</si>
  <si>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</si>
  <si>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</si>
  <si>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</si>
  <si>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</si>
  <si>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</si>
  <si>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</si>
  <si>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</si>
  <si>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</si>
  <si>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</si>
  <si>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</si>
  <si>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</si>
  <si>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</si>
  <si>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</si>
  <si>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</si>
  <si>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</si>
  <si>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</si>
  <si>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</si>
  <si>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</si>
  <si>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</si>
  <si>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</si>
  <si>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</si>
  <si>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</si>
  <si>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</si>
  <si>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</si>
  <si>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</si>
  <si>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</si>
  <si>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</si>
  <si>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</si>
  <si>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</si>
  <si>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</si>
  <si>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>- rezerwa na wydatki bieżące</t>
  </si>
  <si>
    <t>Zarządzanie kryzysowe</t>
  </si>
  <si>
    <t>Gospodarka  odpadami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</si>
  <si>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</si>
  <si>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</si>
  <si>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</si>
  <si>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</si>
  <si>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</si>
  <si>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</si>
  <si>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</si>
  <si>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</si>
  <si>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</si>
  <si>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</si>
  <si>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>Udział % w wydatkach ogółem</t>
  </si>
  <si>
    <t xml:space="preserve">KULTURA FIZYCZNA  </t>
  </si>
  <si>
    <t xml:space="preserve">Zadania w zakresie kultury fizycznej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</si>
  <si>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</si>
  <si>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</si>
  <si>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</si>
  <si>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- w tym: świadczenia na rzecz osób fizycznych</t>
  </si>
  <si>
    <t>O50</t>
  </si>
  <si>
    <t>O5095</t>
  </si>
  <si>
    <t>RYBOŁÓWSTWO i RYBACTWO</t>
  </si>
  <si>
    <t>%(kol 6:5)</t>
  </si>
  <si>
    <t>O1095</t>
  </si>
  <si>
    <t>Różne rozliczenia finansowe</t>
  </si>
  <si>
    <t xml:space="preserve">              - rezerwa ogólna  na wydatki bieżące</t>
  </si>
  <si>
    <t>-rezerwa bieżąca na realizację zadań własnych z zakresu zarzadzania kryzysowego</t>
  </si>
  <si>
    <t xml:space="preserve">   - wydatki majątkowe +rezerwy inwestycyjne</t>
  </si>
  <si>
    <t xml:space="preserve">              - rezerwa  na wydatki inwestycyjne</t>
  </si>
  <si>
    <t>WYMIAR SPRAWIEDLIWOŚCI</t>
  </si>
  <si>
    <t>Nieodpłatna pomoc prawna</t>
  </si>
  <si>
    <t xml:space="preserve">    w tym :dotacja </t>
  </si>
  <si>
    <t xml:space="preserve">   w tym :dotacja </t>
  </si>
  <si>
    <t xml:space="preserve">   w tym:dotacja dla szkoły niepublicznej</t>
  </si>
  <si>
    <t xml:space="preserve">   w tym: dotacja dla szkoły niepublicznej</t>
  </si>
  <si>
    <t>Realizacja zadań wymagających stosowania  specjalnej organizacji nauki i metod pracy dla  dzieci i młodzieży w szkołach podstawowych,gimnazjach, liceach ogólnokształcących, liceach profilowanych i szkołach zawodowch oraz szkołach artystycznych</t>
  </si>
  <si>
    <t xml:space="preserve">   w tym:dotacje  na zadania opiek-wychowawcze</t>
  </si>
  <si>
    <t xml:space="preserve">   w tym:dotacja  dla powiatu jel. na terapię zajęciową</t>
  </si>
  <si>
    <t xml:space="preserve">    w tym: dotacja dla  niepublicznej jednostki oświaty</t>
  </si>
  <si>
    <t xml:space="preserve">  w tym:dotacje</t>
  </si>
  <si>
    <t xml:space="preserve"> w tym: dotacje</t>
  </si>
  <si>
    <t xml:space="preserve"> w tym: świadczenia na rzecz osób fizycznych</t>
  </si>
  <si>
    <t xml:space="preserve"> w tym:wydatki na programy finansowane z udziałem       środków  o których mowa  w art.5 ust.1 pkt 2 i 3 </t>
  </si>
  <si>
    <t>- rezerwa na realizację zadań własnych z   zakresu zarzadzania kryzysowego</t>
  </si>
  <si>
    <t xml:space="preserve">   w tym: dotacja</t>
  </si>
  <si>
    <t xml:space="preserve">Zadania w zakresie upowszechniania turystyki </t>
  </si>
  <si>
    <t>Plan na 2017 r.</t>
  </si>
  <si>
    <t>RODZINA</t>
  </si>
  <si>
    <t>Działalność placówek opiekuńczo-wychowawczych</t>
  </si>
  <si>
    <t>w tym:dotacja dla UM Kowary</t>
  </si>
  <si>
    <t xml:space="preserve">                 </t>
  </si>
  <si>
    <t>Plan po zmianie</t>
  </si>
  <si>
    <t>Wykonanie na</t>
  </si>
  <si>
    <t>Wczesne wspomaganie rozwoju dziecka</t>
  </si>
  <si>
    <t>Pomoc materialna dla uczniów o charakterze motywacyjnym</t>
  </si>
  <si>
    <t>Zadania z zakresu geodezji i kartografii</t>
  </si>
  <si>
    <t>Pomoc materialna dla uczniów o charakterze socjalnym</t>
  </si>
  <si>
    <t>O1042</t>
  </si>
  <si>
    <t>Wyłączenie z produkcji gruntów rolnych</t>
  </si>
  <si>
    <t>*kwoty wynagrodzeń i składek od nich naliczanych  ogółem nie  zawierają  wydatków  z cyfrą "7" i" 9" na końcu</t>
  </si>
  <si>
    <t>30.09.2017r.</t>
  </si>
  <si>
    <t>WYDATKI POWIATU PLANOWANE  DO REALIZACJI I WYKONANE W  III KWARTALE 2017 ROKU  WEDŁUG DZIAŁÓW</t>
  </si>
  <si>
    <t>Szkoły podstawowe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</si>
</sst>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14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43" fontId="0" fillId="0" borderId="0" xfId="42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3" fillId="0" borderId="23" xfId="42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69" fontId="5" fillId="0" borderId="18" xfId="42" applyNumberFormat="1" applyFont="1" applyBorder="1" applyAlignment="1">
      <alignment horizontal="center" wrapText="1"/>
    </xf>
    <xf numFmtId="43" fontId="5" fillId="0" borderId="18" xfId="42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69" fontId="10" fillId="0" borderId="13" xfId="42" applyNumberFormat="1" applyFont="1" applyBorder="1" applyAlignment="1">
      <alignment horizontal="center" wrapText="1"/>
    </xf>
    <xf numFmtId="43" fontId="10" fillId="0" borderId="13" xfId="42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69" fontId="5" fillId="0" borderId="13" xfId="42" applyNumberFormat="1" applyFont="1" applyBorder="1" applyAlignment="1">
      <alignment horizontal="center" wrapText="1"/>
    </xf>
    <xf numFmtId="43" fontId="5" fillId="0" borderId="13" xfId="42" applyFont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10" fillId="0" borderId="13" xfId="0" applyFont="1" applyBorder="1" applyAlignment="1" quotePrefix="1">
      <alignment horizontal="left" vertical="top" wrapText="1" indent="5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 quotePrefix="1">
      <alignment vertical="top" wrapText="1"/>
    </xf>
    <xf numFmtId="0" fontId="10" fillId="0" borderId="13" xfId="0" applyFont="1" applyBorder="1" applyAlignment="1">
      <alignment vertical="top" wrapText="1" readingOrder="1"/>
    </xf>
    <xf numFmtId="0" fontId="10" fillId="0" borderId="13" xfId="0" applyFont="1" applyBorder="1" applyAlignment="1" quotePrefix="1">
      <alignment horizontal="left" vertical="top" wrapText="1" indent="8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 indent="4"/>
    </xf>
    <xf numFmtId="169" fontId="10" fillId="0" borderId="16" xfId="42" applyNumberFormat="1" applyFont="1" applyBorder="1" applyAlignment="1">
      <alignment horizontal="center" wrapText="1"/>
    </xf>
    <xf numFmtId="43" fontId="10" fillId="0" borderId="16" xfId="42" applyFont="1" applyBorder="1" applyAlignment="1">
      <alignment horizontal="center" wrapText="1"/>
    </xf>
    <xf numFmtId="43" fontId="10" fillId="0" borderId="13" xfId="42" applyFont="1" applyBorder="1" applyAlignment="1">
      <alignment horizontal="center" wrapText="1"/>
    </xf>
    <xf numFmtId="43" fontId="10" fillId="0" borderId="16" xfId="42" applyFont="1" applyBorder="1" applyAlignment="1">
      <alignment horizontal="center" wrapText="1"/>
    </xf>
    <xf numFmtId="43" fontId="5" fillId="0" borderId="13" xfId="42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43" fontId="5" fillId="0" borderId="18" xfId="42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3" fontId="0" fillId="0" borderId="0" xfId="0" applyNumberForma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69" fontId="10" fillId="0" borderId="13" xfId="42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2" fontId="5" fillId="0" borderId="22" xfId="0" applyNumberFormat="1" applyFont="1" applyBorder="1" applyAlignment="1">
      <alignment horizontal="center"/>
    </xf>
    <xf numFmtId="43" fontId="11" fillId="0" borderId="0" xfId="42" applyFont="1" applyAlignment="1">
      <alignment/>
    </xf>
    <xf numFmtId="43" fontId="11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3"/>
  <sheetViews>
    <sheetView tabSelected="1" zoomScalePageLayoutView="0" workbookViewId="0" topLeftCell="A232">
      <selection activeCell="J245" sqref="J245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1.28125" style="0" customWidth="1"/>
    <col min="4" max="4" width="13.8515625" style="0" customWidth="1"/>
    <col min="5" max="5" width="15.28125" style="0" customWidth="1"/>
    <col min="6" max="6" width="15.7109375" style="0" customWidth="1"/>
    <col min="7" max="7" width="11.00390625" style="0" customWidth="1"/>
    <col min="8" max="8" width="11.421875" style="0" customWidth="1"/>
    <col min="9" max="9" width="11.8515625" style="0" customWidth="1"/>
    <col min="11" max="11" width="16.00390625" style="53" bestFit="1" customWidth="1"/>
    <col min="12" max="12" width="16.00390625" style="0" bestFit="1" customWidth="1"/>
  </cols>
  <sheetData>
    <row r="1" ht="1.5" customHeight="1"/>
    <row r="2" spans="1:9" ht="12.75" customHeight="1">
      <c r="A2" s="109" t="s">
        <v>261</v>
      </c>
      <c r="B2" s="109"/>
      <c r="C2" s="109"/>
      <c r="D2" s="109"/>
      <c r="E2" s="109"/>
      <c r="F2" s="109"/>
      <c r="G2" s="109"/>
      <c r="H2" s="109"/>
      <c r="I2" s="6"/>
    </row>
    <row r="3" spans="3:9" ht="14.25" thickBot="1">
      <c r="C3" s="114" t="s">
        <v>202</v>
      </c>
      <c r="D3" s="114"/>
      <c r="E3" s="114"/>
      <c r="F3" s="114"/>
      <c r="G3" s="114"/>
      <c r="H3" s="114"/>
      <c r="I3" s="49"/>
    </row>
    <row r="4" spans="1:9" ht="10.5" customHeight="1">
      <c r="A4" s="111" t="s">
        <v>0</v>
      </c>
      <c r="B4" s="111" t="s">
        <v>1</v>
      </c>
      <c r="C4" s="111" t="s">
        <v>2</v>
      </c>
      <c r="D4" s="116" t="s">
        <v>246</v>
      </c>
      <c r="E4" s="64"/>
      <c r="F4" s="64"/>
      <c r="G4" s="116" t="s">
        <v>222</v>
      </c>
      <c r="H4" s="115" t="s">
        <v>212</v>
      </c>
      <c r="I4" s="50"/>
    </row>
    <row r="5" spans="1:9" ht="12.75">
      <c r="A5" s="112"/>
      <c r="B5" s="112"/>
      <c r="C5" s="112"/>
      <c r="D5" s="117"/>
      <c r="E5" s="65" t="s">
        <v>251</v>
      </c>
      <c r="F5" s="65" t="s">
        <v>252</v>
      </c>
      <c r="G5" s="117"/>
      <c r="H5" s="115"/>
      <c r="I5" s="50"/>
    </row>
    <row r="6" spans="1:9" ht="13.5" thickBot="1">
      <c r="A6" s="113"/>
      <c r="B6" s="113"/>
      <c r="C6" s="113"/>
      <c r="D6" s="118"/>
      <c r="E6" s="66"/>
      <c r="F6" s="66" t="s">
        <v>260</v>
      </c>
      <c r="G6" s="118"/>
      <c r="H6" s="115"/>
      <c r="I6" s="50"/>
    </row>
    <row r="7" spans="1:11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96">
        <v>7</v>
      </c>
      <c r="H7" s="1">
        <v>8</v>
      </c>
      <c r="I7" s="51"/>
      <c r="J7" s="48"/>
      <c r="K7" s="99"/>
    </row>
    <row r="8" spans="1:9" ht="15">
      <c r="A8" s="67" t="s">
        <v>6</v>
      </c>
      <c r="B8" s="68"/>
      <c r="C8" s="69" t="s">
        <v>7</v>
      </c>
      <c r="D8" s="70">
        <f>D11</f>
        <v>24396</v>
      </c>
      <c r="E8" s="71">
        <f>E11+E9</f>
        <v>44396</v>
      </c>
      <c r="F8" s="71">
        <f>F11</f>
        <v>18297</v>
      </c>
      <c r="G8" s="97">
        <f>F8/E8*100</f>
        <v>41.21317235787008</v>
      </c>
      <c r="H8" s="98">
        <f>(F8/42710180.27)*100</f>
        <v>0.04283990347109813</v>
      </c>
      <c r="I8" s="52"/>
    </row>
    <row r="9" spans="1:9" ht="15">
      <c r="A9" s="105"/>
      <c r="B9" s="101" t="s">
        <v>257</v>
      </c>
      <c r="C9" s="102" t="s">
        <v>258</v>
      </c>
      <c r="D9" s="103">
        <v>0</v>
      </c>
      <c r="E9" s="93">
        <f>E10</f>
        <v>20000</v>
      </c>
      <c r="F9" s="93">
        <v>0</v>
      </c>
      <c r="G9" s="93">
        <v>0</v>
      </c>
      <c r="H9" s="106">
        <f>(F9/42710180.27)*100</f>
        <v>0</v>
      </c>
      <c r="I9" s="52"/>
    </row>
    <row r="10" spans="1:9" ht="15">
      <c r="A10" s="105"/>
      <c r="B10" s="101"/>
      <c r="C10" s="74" t="s">
        <v>27</v>
      </c>
      <c r="D10" s="103">
        <v>0</v>
      </c>
      <c r="E10" s="93">
        <v>20000</v>
      </c>
      <c r="F10" s="93">
        <v>0</v>
      </c>
      <c r="G10" s="93">
        <v>0</v>
      </c>
      <c r="H10" s="106">
        <f aca="true" t="shared" si="0" ref="H10:H73">(F10/42710180.27)*100</f>
        <v>0</v>
      </c>
      <c r="I10" s="52"/>
    </row>
    <row r="11" spans="1:9" ht="15" customHeight="1">
      <c r="A11" s="72"/>
      <c r="B11" s="73" t="s">
        <v>223</v>
      </c>
      <c r="C11" s="74" t="s">
        <v>11</v>
      </c>
      <c r="D11" s="75">
        <f>D13</f>
        <v>24396</v>
      </c>
      <c r="E11" s="76">
        <f>E13</f>
        <v>24396</v>
      </c>
      <c r="F11" s="76">
        <f>F13</f>
        <v>18297</v>
      </c>
      <c r="G11" s="93">
        <f>F11/E11*100</f>
        <v>75</v>
      </c>
      <c r="H11" s="106">
        <f t="shared" si="0"/>
        <v>0.04283990347109813</v>
      </c>
      <c r="I11" s="52"/>
    </row>
    <row r="12" spans="1:9" ht="15" customHeight="1">
      <c r="A12" s="72"/>
      <c r="B12" s="73"/>
      <c r="C12" s="74" t="s">
        <v>205</v>
      </c>
      <c r="D12" s="75">
        <f>D13</f>
        <v>24396</v>
      </c>
      <c r="E12" s="76">
        <f>E13</f>
        <v>24396</v>
      </c>
      <c r="F12" s="76">
        <f>F13</f>
        <v>18297</v>
      </c>
      <c r="G12" s="93">
        <f aca="true" t="shared" si="1" ref="G12:G75">F12/E12*100</f>
        <v>75</v>
      </c>
      <c r="H12" s="106">
        <f t="shared" si="0"/>
        <v>0.04283990347109813</v>
      </c>
      <c r="I12" s="52"/>
    </row>
    <row r="13" spans="1:9" ht="15" customHeight="1">
      <c r="A13" s="72"/>
      <c r="B13" s="73"/>
      <c r="C13" s="74" t="s">
        <v>10</v>
      </c>
      <c r="D13" s="75">
        <v>24396</v>
      </c>
      <c r="E13" s="76">
        <v>24396</v>
      </c>
      <c r="F13" s="76">
        <v>18297</v>
      </c>
      <c r="G13" s="93">
        <f t="shared" si="1"/>
        <v>75</v>
      </c>
      <c r="H13" s="106">
        <f t="shared" si="0"/>
        <v>0.04283990347109813</v>
      </c>
      <c r="I13" s="52"/>
    </row>
    <row r="14" spans="1:11" ht="15" customHeight="1">
      <c r="A14" s="77" t="s">
        <v>12</v>
      </c>
      <c r="B14" s="78"/>
      <c r="C14" s="79" t="s">
        <v>13</v>
      </c>
      <c r="D14" s="80">
        <f>D15+D19</f>
        <v>212675</v>
      </c>
      <c r="E14" s="81">
        <f>E15+E19</f>
        <v>220775</v>
      </c>
      <c r="F14" s="81">
        <f>F15+F19</f>
        <v>131307.33000000002</v>
      </c>
      <c r="G14" s="95">
        <f t="shared" si="1"/>
        <v>59.47563356358284</v>
      </c>
      <c r="H14" s="106">
        <f t="shared" si="0"/>
        <v>0.3074380140048985</v>
      </c>
      <c r="I14" s="52"/>
      <c r="K14" s="57"/>
    </row>
    <row r="15" spans="1:11" ht="15" customHeight="1">
      <c r="A15" s="72"/>
      <c r="B15" s="73" t="s">
        <v>14</v>
      </c>
      <c r="C15" s="74" t="s">
        <v>15</v>
      </c>
      <c r="D15" s="75">
        <f>D16</f>
        <v>141000</v>
      </c>
      <c r="E15" s="76">
        <f>E16</f>
        <v>149100</v>
      </c>
      <c r="F15" s="76">
        <f>F16</f>
        <v>90549.6</v>
      </c>
      <c r="G15" s="93">
        <f t="shared" si="1"/>
        <v>60.730784708249494</v>
      </c>
      <c r="H15" s="106">
        <f t="shared" si="0"/>
        <v>0.21200940718951455</v>
      </c>
      <c r="I15" s="52"/>
      <c r="K15" s="57"/>
    </row>
    <row r="16" spans="1:11" ht="15" customHeight="1">
      <c r="A16" s="72"/>
      <c r="B16" s="73"/>
      <c r="C16" s="74" t="s">
        <v>16</v>
      </c>
      <c r="D16" s="75">
        <v>141000</v>
      </c>
      <c r="E16" s="76">
        <v>149100</v>
      </c>
      <c r="F16" s="76">
        <v>90549.6</v>
      </c>
      <c r="G16" s="93">
        <f t="shared" si="1"/>
        <v>60.730784708249494</v>
      </c>
      <c r="H16" s="106">
        <f t="shared" si="0"/>
        <v>0.21200940718951455</v>
      </c>
      <c r="I16" s="52"/>
      <c r="J16" s="53"/>
      <c r="K16" s="57"/>
    </row>
    <row r="17" spans="1:11" ht="15" customHeight="1">
      <c r="A17" s="72"/>
      <c r="B17" s="73"/>
      <c r="C17" s="74" t="s">
        <v>203</v>
      </c>
      <c r="D17" s="75">
        <v>0</v>
      </c>
      <c r="E17" s="76">
        <v>0</v>
      </c>
      <c r="F17" s="76">
        <v>0</v>
      </c>
      <c r="G17" s="93">
        <v>0</v>
      </c>
      <c r="H17" s="106">
        <f t="shared" si="0"/>
        <v>0</v>
      </c>
      <c r="I17" s="52"/>
      <c r="K17" s="61"/>
    </row>
    <row r="18" spans="1:11" ht="15" customHeight="1">
      <c r="A18" s="72"/>
      <c r="B18" s="73"/>
      <c r="C18" s="74" t="s">
        <v>215</v>
      </c>
      <c r="D18" s="75">
        <v>125000</v>
      </c>
      <c r="E18" s="76">
        <v>125000</v>
      </c>
      <c r="F18" s="76">
        <v>90549.6</v>
      </c>
      <c r="G18" s="93">
        <f t="shared" si="1"/>
        <v>72.43968000000001</v>
      </c>
      <c r="H18" s="106">
        <f t="shared" si="0"/>
        <v>0.21200940718951455</v>
      </c>
      <c r="I18" s="52"/>
      <c r="K18" s="61"/>
    </row>
    <row r="19" spans="1:11" ht="15" customHeight="1">
      <c r="A19" s="72"/>
      <c r="B19" s="73" t="s">
        <v>17</v>
      </c>
      <c r="C19" s="74" t="s">
        <v>18</v>
      </c>
      <c r="D19" s="75">
        <f>D20</f>
        <v>71675</v>
      </c>
      <c r="E19" s="76">
        <f>E20</f>
        <v>71675</v>
      </c>
      <c r="F19" s="76">
        <f>F20</f>
        <v>40757.73</v>
      </c>
      <c r="G19" s="93">
        <f t="shared" si="1"/>
        <v>56.86463899546565</v>
      </c>
      <c r="H19" s="106">
        <f t="shared" si="0"/>
        <v>0.09542860681538397</v>
      </c>
      <c r="I19" s="52"/>
      <c r="K19" s="61"/>
    </row>
    <row r="20" spans="1:11" ht="15" customHeight="1">
      <c r="A20" s="72"/>
      <c r="B20" s="73"/>
      <c r="C20" s="74" t="s">
        <v>16</v>
      </c>
      <c r="D20" s="75">
        <v>71675</v>
      </c>
      <c r="E20" s="76">
        <v>71675</v>
      </c>
      <c r="F20" s="76">
        <v>40757.73</v>
      </c>
      <c r="G20" s="93">
        <f t="shared" si="1"/>
        <v>56.86463899546565</v>
      </c>
      <c r="H20" s="106">
        <f t="shared" si="0"/>
        <v>0.09542860681538397</v>
      </c>
      <c r="I20" s="52"/>
      <c r="K20" s="61"/>
    </row>
    <row r="21" spans="1:11" ht="15" customHeight="1">
      <c r="A21" s="72"/>
      <c r="B21" s="73"/>
      <c r="C21" s="74" t="s">
        <v>203</v>
      </c>
      <c r="D21" s="75">
        <v>15337</v>
      </c>
      <c r="E21" s="76">
        <v>15337</v>
      </c>
      <c r="F21" s="76">
        <v>10757</v>
      </c>
      <c r="G21" s="93">
        <f t="shared" si="1"/>
        <v>70.137575797092</v>
      </c>
      <c r="H21" s="106">
        <f t="shared" si="0"/>
        <v>0.025186032772509297</v>
      </c>
      <c r="I21" s="52"/>
      <c r="K21" s="61"/>
    </row>
    <row r="22" spans="1:11" ht="15" customHeight="1">
      <c r="A22" s="77" t="s">
        <v>219</v>
      </c>
      <c r="B22" s="73"/>
      <c r="C22" s="79" t="s">
        <v>221</v>
      </c>
      <c r="D22" s="80">
        <f>D24</f>
        <v>1000</v>
      </c>
      <c r="E22" s="81">
        <f>E24</f>
        <v>1000</v>
      </c>
      <c r="F22" s="81">
        <v>0</v>
      </c>
      <c r="G22" s="95">
        <f t="shared" si="1"/>
        <v>0</v>
      </c>
      <c r="H22" s="106">
        <f t="shared" si="0"/>
        <v>0</v>
      </c>
      <c r="I22" s="52"/>
      <c r="K22" s="61"/>
    </row>
    <row r="23" spans="1:11" ht="15" customHeight="1">
      <c r="A23" s="72"/>
      <c r="B23" s="73" t="s">
        <v>220</v>
      </c>
      <c r="C23" s="74" t="s">
        <v>11</v>
      </c>
      <c r="D23" s="75">
        <v>1000</v>
      </c>
      <c r="E23" s="76">
        <v>1000</v>
      </c>
      <c r="F23" s="76">
        <v>0</v>
      </c>
      <c r="G23" s="93">
        <f t="shared" si="1"/>
        <v>0</v>
      </c>
      <c r="H23" s="106">
        <f t="shared" si="0"/>
        <v>0</v>
      </c>
      <c r="I23" s="52"/>
      <c r="K23" s="61"/>
    </row>
    <row r="24" spans="1:11" ht="15" customHeight="1">
      <c r="A24" s="72"/>
      <c r="B24" s="73"/>
      <c r="C24" s="74" t="s">
        <v>16</v>
      </c>
      <c r="D24" s="75">
        <v>1000</v>
      </c>
      <c r="E24" s="76">
        <v>1000</v>
      </c>
      <c r="F24" s="76">
        <v>0</v>
      </c>
      <c r="G24" s="93">
        <f t="shared" si="1"/>
        <v>0</v>
      </c>
      <c r="H24" s="106">
        <f t="shared" si="0"/>
        <v>0</v>
      </c>
      <c r="I24" s="52"/>
      <c r="K24" s="61"/>
    </row>
    <row r="25" spans="1:11" ht="15" customHeight="1">
      <c r="A25" s="77" t="s">
        <v>22</v>
      </c>
      <c r="B25" s="78"/>
      <c r="C25" s="79" t="s">
        <v>23</v>
      </c>
      <c r="D25" s="80">
        <f>D26+D30+D32</f>
        <v>2685008</v>
      </c>
      <c r="E25" s="81">
        <f>E26+E30+E32</f>
        <v>7777126.66</v>
      </c>
      <c r="F25" s="81">
        <f>F26+F30+F32</f>
        <v>2506365.58</v>
      </c>
      <c r="G25" s="95">
        <f t="shared" si="1"/>
        <v>32.22739823553292</v>
      </c>
      <c r="H25" s="106">
        <f t="shared" si="0"/>
        <v>5.868309532190134</v>
      </c>
      <c r="I25" s="52"/>
      <c r="K25" s="61"/>
    </row>
    <row r="26" spans="1:11" ht="15" customHeight="1">
      <c r="A26" s="72"/>
      <c r="B26" s="73" t="s">
        <v>24</v>
      </c>
      <c r="C26" s="74" t="s">
        <v>25</v>
      </c>
      <c r="D26" s="75">
        <f>D28+D27</f>
        <v>1892709</v>
      </c>
      <c r="E26" s="76">
        <f>E28+E27</f>
        <v>1839827.66</v>
      </c>
      <c r="F26" s="76">
        <f>F28+F27</f>
        <v>1335733.67</v>
      </c>
      <c r="G26" s="93">
        <f t="shared" si="1"/>
        <v>72.60102122826004</v>
      </c>
      <c r="H26" s="106">
        <f t="shared" si="0"/>
        <v>3.1274362729352156</v>
      </c>
      <c r="I26" s="52"/>
      <c r="K26" s="61"/>
    </row>
    <row r="27" spans="1:11" ht="15" customHeight="1">
      <c r="A27" s="72"/>
      <c r="B27" s="73"/>
      <c r="C27" s="74" t="s">
        <v>16</v>
      </c>
      <c r="D27" s="75">
        <v>1590000</v>
      </c>
      <c r="E27" s="76">
        <v>1607679</v>
      </c>
      <c r="F27" s="76">
        <v>1333175.27</v>
      </c>
      <c r="G27" s="93">
        <f t="shared" si="1"/>
        <v>82.9254639763286</v>
      </c>
      <c r="H27" s="106">
        <f t="shared" si="0"/>
        <v>3.121446131980936</v>
      </c>
      <c r="I27" s="52"/>
      <c r="K27" s="61"/>
    </row>
    <row r="28" spans="1:11" ht="15" customHeight="1">
      <c r="A28" s="72"/>
      <c r="B28" s="73"/>
      <c r="C28" s="74" t="s">
        <v>27</v>
      </c>
      <c r="D28" s="75">
        <v>302709</v>
      </c>
      <c r="E28" s="76">
        <v>232148.66</v>
      </c>
      <c r="F28" s="76">
        <v>2558.4</v>
      </c>
      <c r="G28" s="93">
        <f t="shared" si="1"/>
        <v>1.1020524520796287</v>
      </c>
      <c r="H28" s="106">
        <f t="shared" si="0"/>
        <v>0.005990140954279798</v>
      </c>
      <c r="I28" s="52"/>
      <c r="K28" s="61"/>
    </row>
    <row r="29" spans="1:11" ht="15" customHeight="1">
      <c r="A29" s="72"/>
      <c r="B29" s="73"/>
      <c r="C29" s="74" t="s">
        <v>231</v>
      </c>
      <c r="D29" s="75">
        <v>710000</v>
      </c>
      <c r="E29" s="76">
        <v>610000</v>
      </c>
      <c r="F29" s="76">
        <v>594903.33</v>
      </c>
      <c r="G29" s="93">
        <f t="shared" si="1"/>
        <v>97.52513606557376</v>
      </c>
      <c r="H29" s="106">
        <f t="shared" si="0"/>
        <v>1.3928841466816875</v>
      </c>
      <c r="I29" s="52"/>
      <c r="K29" s="61"/>
    </row>
    <row r="30" spans="1:11" ht="15" customHeight="1">
      <c r="A30" s="72"/>
      <c r="B30" s="73">
        <v>60078</v>
      </c>
      <c r="C30" s="74" t="s">
        <v>186</v>
      </c>
      <c r="D30" s="75">
        <f>D31</f>
        <v>350000</v>
      </c>
      <c r="E30" s="76">
        <f>E31</f>
        <v>5495000</v>
      </c>
      <c r="F30" s="76">
        <f>F31</f>
        <v>880755.96</v>
      </c>
      <c r="G30" s="93">
        <f t="shared" si="1"/>
        <v>16.028315923566876</v>
      </c>
      <c r="H30" s="106">
        <f t="shared" si="0"/>
        <v>2.062168678362265</v>
      </c>
      <c r="I30" s="52"/>
      <c r="K30" s="61"/>
    </row>
    <row r="31" spans="1:11" ht="15" customHeight="1">
      <c r="A31" s="72"/>
      <c r="B31" s="73"/>
      <c r="C31" s="74" t="s">
        <v>27</v>
      </c>
      <c r="D31" s="75">
        <v>350000</v>
      </c>
      <c r="E31" s="76">
        <v>5495000</v>
      </c>
      <c r="F31" s="76">
        <v>880755.96</v>
      </c>
      <c r="G31" s="93">
        <f t="shared" si="1"/>
        <v>16.028315923566876</v>
      </c>
      <c r="H31" s="106">
        <f t="shared" si="0"/>
        <v>2.062168678362265</v>
      </c>
      <c r="I31" s="52"/>
      <c r="K31" s="61"/>
    </row>
    <row r="32" spans="1:11" ht="15" customHeight="1">
      <c r="A32" s="72"/>
      <c r="B32" s="73">
        <v>60095</v>
      </c>
      <c r="C32" s="74" t="s">
        <v>11</v>
      </c>
      <c r="D32" s="75">
        <f>D33</f>
        <v>442299</v>
      </c>
      <c r="E32" s="76">
        <f>E33</f>
        <v>442299</v>
      </c>
      <c r="F32" s="76">
        <f>F33</f>
        <v>289875.95</v>
      </c>
      <c r="G32" s="93">
        <f t="shared" si="1"/>
        <v>65.53845927754755</v>
      </c>
      <c r="H32" s="106">
        <f t="shared" si="0"/>
        <v>0.6787045808926528</v>
      </c>
      <c r="I32" s="52"/>
      <c r="K32" s="61"/>
    </row>
    <row r="33" spans="1:11" ht="15" customHeight="1">
      <c r="A33" s="72"/>
      <c r="B33" s="73"/>
      <c r="C33" s="74" t="s">
        <v>16</v>
      </c>
      <c r="D33" s="75">
        <v>442299</v>
      </c>
      <c r="E33" s="76">
        <v>442299</v>
      </c>
      <c r="F33" s="76">
        <v>289875.95</v>
      </c>
      <c r="G33" s="93">
        <f t="shared" si="1"/>
        <v>65.53845927754755</v>
      </c>
      <c r="H33" s="106">
        <f t="shared" si="0"/>
        <v>0.6787045808926528</v>
      </c>
      <c r="I33" s="52"/>
      <c r="K33" s="61"/>
    </row>
    <row r="34" spans="1:11" ht="15" customHeight="1">
      <c r="A34" s="72"/>
      <c r="B34" s="73"/>
      <c r="C34" s="74" t="s">
        <v>203</v>
      </c>
      <c r="D34" s="75">
        <v>415073</v>
      </c>
      <c r="E34" s="76">
        <v>415073</v>
      </c>
      <c r="F34" s="76">
        <v>274484.89</v>
      </c>
      <c r="G34" s="93">
        <f t="shared" si="1"/>
        <v>66.12930496563256</v>
      </c>
      <c r="H34" s="106">
        <f t="shared" si="0"/>
        <v>0.6426685353814827</v>
      </c>
      <c r="I34" s="52"/>
      <c r="K34" s="61"/>
    </row>
    <row r="35" spans="1:11" ht="15" customHeight="1">
      <c r="A35" s="72"/>
      <c r="B35" s="73"/>
      <c r="C35" s="74" t="s">
        <v>215</v>
      </c>
      <c r="D35" s="75">
        <v>4000</v>
      </c>
      <c r="E35" s="76">
        <v>4000</v>
      </c>
      <c r="F35" s="76">
        <v>596.75</v>
      </c>
      <c r="G35" s="93">
        <f t="shared" si="1"/>
        <v>14.91875</v>
      </c>
      <c r="H35" s="106">
        <f t="shared" si="0"/>
        <v>0.00139720786994468</v>
      </c>
      <c r="I35" s="52"/>
      <c r="K35" s="61"/>
    </row>
    <row r="36" spans="1:11" ht="15" customHeight="1">
      <c r="A36" s="77">
        <v>630</v>
      </c>
      <c r="B36" s="78"/>
      <c r="C36" s="79" t="s">
        <v>30</v>
      </c>
      <c r="D36" s="80">
        <f aca="true" t="shared" si="2" ref="D36:F37">D37</f>
        <v>22000</v>
      </c>
      <c r="E36" s="81">
        <f t="shared" si="2"/>
        <v>22000</v>
      </c>
      <c r="F36" s="81">
        <f t="shared" si="2"/>
        <v>17000</v>
      </c>
      <c r="G36" s="95">
        <f t="shared" si="1"/>
        <v>77.27272727272727</v>
      </c>
      <c r="H36" s="106">
        <f t="shared" si="0"/>
        <v>0.03980315674748146</v>
      </c>
      <c r="I36" s="52"/>
      <c r="K36" s="61"/>
    </row>
    <row r="37" spans="1:11" ht="15" customHeight="1">
      <c r="A37" s="77"/>
      <c r="B37" s="73">
        <v>63003</v>
      </c>
      <c r="C37" s="74" t="s">
        <v>245</v>
      </c>
      <c r="D37" s="75">
        <f t="shared" si="2"/>
        <v>22000</v>
      </c>
      <c r="E37" s="76">
        <f t="shared" si="2"/>
        <v>22000</v>
      </c>
      <c r="F37" s="76">
        <f t="shared" si="2"/>
        <v>17000</v>
      </c>
      <c r="G37" s="93">
        <f t="shared" si="1"/>
        <v>77.27272727272727</v>
      </c>
      <c r="H37" s="106">
        <f t="shared" si="0"/>
        <v>0.03980315674748146</v>
      </c>
      <c r="I37" s="52"/>
      <c r="K37" s="61"/>
    </row>
    <row r="38" spans="1:11" ht="15" customHeight="1">
      <c r="A38" s="77"/>
      <c r="B38" s="73"/>
      <c r="C38" s="74" t="s">
        <v>16</v>
      </c>
      <c r="D38" s="75">
        <v>22000</v>
      </c>
      <c r="E38" s="76">
        <v>22000</v>
      </c>
      <c r="F38" s="76">
        <v>17000</v>
      </c>
      <c r="G38" s="93">
        <f t="shared" si="1"/>
        <v>77.27272727272727</v>
      </c>
      <c r="H38" s="106">
        <f t="shared" si="0"/>
        <v>0.03980315674748146</v>
      </c>
      <c r="I38" s="52"/>
      <c r="K38" s="61"/>
    </row>
    <row r="39" spans="1:11" ht="15" customHeight="1">
      <c r="A39" s="72"/>
      <c r="B39" s="73"/>
      <c r="C39" s="74" t="s">
        <v>203</v>
      </c>
      <c r="D39" s="75">
        <v>0</v>
      </c>
      <c r="E39" s="76">
        <v>0</v>
      </c>
      <c r="F39" s="76">
        <v>0</v>
      </c>
      <c r="G39" s="93">
        <v>0</v>
      </c>
      <c r="H39" s="106">
        <f t="shared" si="0"/>
        <v>0</v>
      </c>
      <c r="I39" s="52"/>
      <c r="K39" s="61"/>
    </row>
    <row r="40" spans="1:11" ht="15" customHeight="1">
      <c r="A40" s="72"/>
      <c r="B40" s="73"/>
      <c r="C40" s="74" t="s">
        <v>244</v>
      </c>
      <c r="D40" s="75">
        <v>16000</v>
      </c>
      <c r="E40" s="76">
        <v>16000</v>
      </c>
      <c r="F40" s="76">
        <v>16000</v>
      </c>
      <c r="G40" s="93">
        <f t="shared" si="1"/>
        <v>100</v>
      </c>
      <c r="H40" s="106">
        <f t="shared" si="0"/>
        <v>0.0374617945858649</v>
      </c>
      <c r="I40" s="52"/>
      <c r="K40" s="61"/>
    </row>
    <row r="41" spans="1:11" ht="15" customHeight="1">
      <c r="A41" s="77" t="s">
        <v>33</v>
      </c>
      <c r="B41" s="78"/>
      <c r="C41" s="79" t="s">
        <v>34</v>
      </c>
      <c r="D41" s="80">
        <f aca="true" t="shared" si="3" ref="D41:F42">D42</f>
        <v>195394</v>
      </c>
      <c r="E41" s="81">
        <f t="shared" si="3"/>
        <v>336154</v>
      </c>
      <c r="F41" s="81">
        <f t="shared" si="3"/>
        <v>154898.89</v>
      </c>
      <c r="G41" s="95">
        <f t="shared" si="1"/>
        <v>46.07974023810516</v>
      </c>
      <c r="H41" s="106">
        <f t="shared" si="0"/>
        <v>0.3626743999224052</v>
      </c>
      <c r="I41" s="52"/>
      <c r="K41" s="57">
        <f>SUM(K39:K40)</f>
        <v>0</v>
      </c>
    </row>
    <row r="42" spans="1:11" ht="15" customHeight="1">
      <c r="A42" s="72"/>
      <c r="B42" s="73" t="s">
        <v>35</v>
      </c>
      <c r="C42" s="74" t="s">
        <v>36</v>
      </c>
      <c r="D42" s="75">
        <f t="shared" si="3"/>
        <v>195394</v>
      </c>
      <c r="E42" s="76">
        <f t="shared" si="3"/>
        <v>336154</v>
      </c>
      <c r="F42" s="76">
        <f t="shared" si="3"/>
        <v>154898.89</v>
      </c>
      <c r="G42" s="93">
        <f t="shared" si="1"/>
        <v>46.07974023810516</v>
      </c>
      <c r="H42" s="106">
        <f t="shared" si="0"/>
        <v>0.3626743999224052</v>
      </c>
      <c r="I42" s="52"/>
      <c r="K42" s="100"/>
    </row>
    <row r="43" spans="1:9" ht="15" customHeight="1">
      <c r="A43" s="72"/>
      <c r="B43" s="73"/>
      <c r="C43" s="74" t="s">
        <v>16</v>
      </c>
      <c r="D43" s="75">
        <v>195394</v>
      </c>
      <c r="E43" s="76">
        <v>336154</v>
      </c>
      <c r="F43" s="76">
        <v>154898.89</v>
      </c>
      <c r="G43" s="93">
        <f t="shared" si="1"/>
        <v>46.07974023810516</v>
      </c>
      <c r="H43" s="106">
        <f t="shared" si="0"/>
        <v>0.3626743999224052</v>
      </c>
      <c r="I43" s="52"/>
    </row>
    <row r="44" spans="1:9" ht="15" customHeight="1">
      <c r="A44" s="72"/>
      <c r="B44" s="73"/>
      <c r="C44" s="74" t="s">
        <v>204</v>
      </c>
      <c r="D44" s="75">
        <v>63051</v>
      </c>
      <c r="E44" s="76">
        <v>63051</v>
      </c>
      <c r="F44" s="76">
        <v>47288.25</v>
      </c>
      <c r="G44" s="93">
        <f t="shared" si="1"/>
        <v>75</v>
      </c>
      <c r="H44" s="106">
        <f t="shared" si="0"/>
        <v>0.11071891923906411</v>
      </c>
      <c r="I44" s="52"/>
    </row>
    <row r="45" spans="1:9" ht="15" customHeight="1">
      <c r="A45" s="77" t="s">
        <v>37</v>
      </c>
      <c r="B45" s="78"/>
      <c r="C45" s="79" t="s">
        <v>38</v>
      </c>
      <c r="D45" s="80">
        <f>D46+D50</f>
        <v>1452360</v>
      </c>
      <c r="E45" s="81">
        <f>E46+E50</f>
        <v>1661412</v>
      </c>
      <c r="F45" s="81">
        <f>F46+F50</f>
        <v>1037046.6900000001</v>
      </c>
      <c r="G45" s="95">
        <f t="shared" si="1"/>
        <v>62.41959790828524</v>
      </c>
      <c r="H45" s="106">
        <f t="shared" si="0"/>
        <v>2.428101879795695</v>
      </c>
      <c r="I45" s="52"/>
    </row>
    <row r="46" spans="1:9" ht="15" customHeight="1">
      <c r="A46" s="77"/>
      <c r="B46" s="73">
        <v>71012</v>
      </c>
      <c r="C46" s="74" t="s">
        <v>255</v>
      </c>
      <c r="D46" s="75">
        <f>D47</f>
        <v>1008600</v>
      </c>
      <c r="E46" s="76">
        <f>E47</f>
        <v>1208452</v>
      </c>
      <c r="F46" s="76">
        <f>F47</f>
        <v>707363.42</v>
      </c>
      <c r="G46" s="93">
        <f t="shared" si="1"/>
        <v>58.53467245699457</v>
      </c>
      <c r="H46" s="106">
        <f t="shared" si="0"/>
        <v>1.6561939460996802</v>
      </c>
      <c r="I46" s="52"/>
    </row>
    <row r="47" spans="1:9" ht="15" customHeight="1">
      <c r="A47" s="77"/>
      <c r="B47" s="78"/>
      <c r="C47" s="74" t="s">
        <v>16</v>
      </c>
      <c r="D47" s="75">
        <v>1008600</v>
      </c>
      <c r="E47" s="76">
        <v>1208452</v>
      </c>
      <c r="F47" s="76">
        <v>707363.42</v>
      </c>
      <c r="G47" s="93">
        <f t="shared" si="1"/>
        <v>58.53467245699457</v>
      </c>
      <c r="H47" s="106">
        <f t="shared" si="0"/>
        <v>1.6561939460996802</v>
      </c>
      <c r="I47" s="52"/>
    </row>
    <row r="48" spans="1:9" ht="15" customHeight="1">
      <c r="A48" s="77"/>
      <c r="B48" s="78"/>
      <c r="C48" s="74" t="s">
        <v>204</v>
      </c>
      <c r="D48" s="75">
        <v>796600</v>
      </c>
      <c r="E48" s="76">
        <v>796600</v>
      </c>
      <c r="F48" s="76">
        <v>566906.51</v>
      </c>
      <c r="G48" s="93">
        <f t="shared" si="1"/>
        <v>71.1657682651268</v>
      </c>
      <c r="H48" s="106">
        <f t="shared" si="0"/>
        <v>1.327333451688098</v>
      </c>
      <c r="I48" s="52"/>
    </row>
    <row r="49" spans="1:9" ht="15" customHeight="1">
      <c r="A49" s="77"/>
      <c r="B49" s="78"/>
      <c r="C49" s="74" t="s">
        <v>215</v>
      </c>
      <c r="D49" s="75">
        <v>800</v>
      </c>
      <c r="E49" s="76">
        <v>800</v>
      </c>
      <c r="F49" s="76">
        <v>34.08</v>
      </c>
      <c r="G49" s="93">
        <f t="shared" si="1"/>
        <v>4.26</v>
      </c>
      <c r="H49" s="106">
        <f t="shared" si="0"/>
        <v>7.979362246789224E-05</v>
      </c>
      <c r="I49" s="52"/>
    </row>
    <row r="50" spans="1:9" ht="15" customHeight="1">
      <c r="A50" s="72"/>
      <c r="B50" s="73" t="s">
        <v>43</v>
      </c>
      <c r="C50" s="74" t="s">
        <v>44</v>
      </c>
      <c r="D50" s="75">
        <f>D51</f>
        <v>443760</v>
      </c>
      <c r="E50" s="76">
        <f>E51</f>
        <v>452960</v>
      </c>
      <c r="F50" s="76">
        <f>F51</f>
        <v>329683.27</v>
      </c>
      <c r="G50" s="93">
        <f t="shared" si="1"/>
        <v>72.78419065701166</v>
      </c>
      <c r="H50" s="106">
        <f t="shared" si="0"/>
        <v>0.7719079336960148</v>
      </c>
      <c r="I50" s="52"/>
    </row>
    <row r="51" spans="1:9" ht="15" customHeight="1">
      <c r="A51" s="72"/>
      <c r="B51" s="73"/>
      <c r="C51" s="74" t="s">
        <v>45</v>
      </c>
      <c r="D51" s="75">
        <v>443760</v>
      </c>
      <c r="E51" s="76">
        <v>452960</v>
      </c>
      <c r="F51" s="76">
        <v>329683.27</v>
      </c>
      <c r="G51" s="93">
        <f t="shared" si="1"/>
        <v>72.78419065701166</v>
      </c>
      <c r="H51" s="106">
        <f t="shared" si="0"/>
        <v>0.7719079336960148</v>
      </c>
      <c r="I51" s="52"/>
    </row>
    <row r="52" spans="1:9" ht="15" customHeight="1">
      <c r="A52" s="72"/>
      <c r="B52" s="73"/>
      <c r="C52" s="74" t="s">
        <v>206</v>
      </c>
      <c r="D52" s="75">
        <v>382850</v>
      </c>
      <c r="E52" s="76">
        <v>392050</v>
      </c>
      <c r="F52" s="76">
        <v>277714.31</v>
      </c>
      <c r="G52" s="93">
        <f t="shared" si="1"/>
        <v>70.83645198316542</v>
      </c>
      <c r="H52" s="106">
        <f t="shared" si="0"/>
        <v>0.6502297771734504</v>
      </c>
      <c r="I52" s="52"/>
    </row>
    <row r="53" spans="1:9" ht="15" customHeight="1">
      <c r="A53" s="77" t="s">
        <v>47</v>
      </c>
      <c r="B53" s="78"/>
      <c r="C53" s="79" t="s">
        <v>48</v>
      </c>
      <c r="D53" s="80">
        <f>D54+D58+D61+D67+D70</f>
        <v>10580095</v>
      </c>
      <c r="E53" s="81">
        <f>E54+E58+E61+E67+E70</f>
        <v>10824658.22</v>
      </c>
      <c r="F53" s="81">
        <f>F54+F58+F61+F67+F70</f>
        <v>5520710.18</v>
      </c>
      <c r="G53" s="95">
        <f t="shared" si="1"/>
        <v>51.00124242075146</v>
      </c>
      <c r="H53" s="106">
        <f t="shared" si="0"/>
        <v>12.925981920703327</v>
      </c>
      <c r="I53" s="52"/>
    </row>
    <row r="54" spans="1:9" ht="15" customHeight="1">
      <c r="A54" s="72"/>
      <c r="B54" s="73" t="s">
        <v>49</v>
      </c>
      <c r="C54" s="74" t="s">
        <v>50</v>
      </c>
      <c r="D54" s="75">
        <f>D55</f>
        <v>627441</v>
      </c>
      <c r="E54" s="76">
        <f>E55</f>
        <v>627441</v>
      </c>
      <c r="F54" s="76">
        <f>F55</f>
        <v>429760.44</v>
      </c>
      <c r="G54" s="93">
        <f t="shared" si="1"/>
        <v>68.4941596102263</v>
      </c>
      <c r="H54" s="106">
        <f t="shared" si="0"/>
        <v>1.0062248327756822</v>
      </c>
      <c r="I54" s="52"/>
    </row>
    <row r="55" spans="1:9" ht="15" customHeight="1">
      <c r="A55" s="72"/>
      <c r="B55" s="73"/>
      <c r="C55" s="74" t="s">
        <v>51</v>
      </c>
      <c r="D55" s="75">
        <v>627441</v>
      </c>
      <c r="E55" s="76">
        <v>627441</v>
      </c>
      <c r="F55" s="76">
        <v>429760.44</v>
      </c>
      <c r="G55" s="93">
        <f t="shared" si="1"/>
        <v>68.4941596102263</v>
      </c>
      <c r="H55" s="106">
        <f t="shared" si="0"/>
        <v>1.0062248327756822</v>
      </c>
      <c r="I55" s="52"/>
    </row>
    <row r="56" spans="1:9" ht="15" customHeight="1">
      <c r="A56" s="72"/>
      <c r="B56" s="73"/>
      <c r="C56" s="74" t="s">
        <v>207</v>
      </c>
      <c r="D56" s="75">
        <v>545441</v>
      </c>
      <c r="E56" s="76">
        <v>545441</v>
      </c>
      <c r="F56" s="76">
        <v>371838.81</v>
      </c>
      <c r="G56" s="93">
        <f t="shared" si="1"/>
        <v>68.17214144151247</v>
      </c>
      <c r="H56" s="106">
        <f t="shared" si="0"/>
        <v>0.870609319954528</v>
      </c>
      <c r="I56" s="52"/>
    </row>
    <row r="57" spans="1:9" ht="15" customHeight="1">
      <c r="A57" s="72"/>
      <c r="B57" s="73"/>
      <c r="C57" s="74" t="s">
        <v>215</v>
      </c>
      <c r="D57" s="75">
        <v>1500</v>
      </c>
      <c r="E57" s="76">
        <v>1500</v>
      </c>
      <c r="F57" s="76">
        <v>160.56</v>
      </c>
      <c r="G57" s="93">
        <f t="shared" si="1"/>
        <v>10.703999999999999</v>
      </c>
      <c r="H57" s="106">
        <f t="shared" si="0"/>
        <v>0.0003759291086691543</v>
      </c>
      <c r="I57" s="52"/>
    </row>
    <row r="58" spans="1:9" ht="15" customHeight="1">
      <c r="A58" s="72"/>
      <c r="B58" s="73" t="s">
        <v>53</v>
      </c>
      <c r="C58" s="74" t="s">
        <v>54</v>
      </c>
      <c r="D58" s="75">
        <f>D59</f>
        <v>384200</v>
      </c>
      <c r="E58" s="76">
        <f>E59</f>
        <v>384200</v>
      </c>
      <c r="F58" s="76">
        <f>F59</f>
        <v>242613.49</v>
      </c>
      <c r="G58" s="93">
        <f t="shared" si="1"/>
        <v>63.14770692347735</v>
      </c>
      <c r="H58" s="106">
        <f t="shared" si="0"/>
        <v>0.5680460453837367</v>
      </c>
      <c r="I58" s="52"/>
    </row>
    <row r="59" spans="1:9" ht="15" customHeight="1">
      <c r="A59" s="72"/>
      <c r="B59" s="73"/>
      <c r="C59" s="74" t="s">
        <v>16</v>
      </c>
      <c r="D59" s="75">
        <v>384200</v>
      </c>
      <c r="E59" s="76">
        <v>384200</v>
      </c>
      <c r="F59" s="76">
        <v>242613.49</v>
      </c>
      <c r="G59" s="93">
        <f t="shared" si="1"/>
        <v>63.14770692347735</v>
      </c>
      <c r="H59" s="106">
        <f t="shared" si="0"/>
        <v>0.5680460453837367</v>
      </c>
      <c r="I59" s="52"/>
    </row>
    <row r="60" spans="1:9" ht="15" customHeight="1">
      <c r="A60" s="72"/>
      <c r="B60" s="73"/>
      <c r="C60" s="74" t="s">
        <v>218</v>
      </c>
      <c r="D60" s="75">
        <v>330000</v>
      </c>
      <c r="E60" s="76">
        <v>330000</v>
      </c>
      <c r="F60" s="76">
        <v>234904.77</v>
      </c>
      <c r="G60" s="93">
        <f t="shared" si="1"/>
        <v>71.18326363636363</v>
      </c>
      <c r="H60" s="106">
        <f t="shared" si="0"/>
        <v>0.5499971400612399</v>
      </c>
      <c r="I60" s="52"/>
    </row>
    <row r="61" spans="1:9" ht="15" customHeight="1">
      <c r="A61" s="72"/>
      <c r="B61" s="73" t="s">
        <v>56</v>
      </c>
      <c r="C61" s="74" t="s">
        <v>57</v>
      </c>
      <c r="D61" s="75">
        <f>D62+D64</f>
        <v>9203054</v>
      </c>
      <c r="E61" s="76">
        <f>E62+E64</f>
        <v>9418617.22</v>
      </c>
      <c r="F61" s="76">
        <f>F62+F64</f>
        <v>4552150.43</v>
      </c>
      <c r="G61" s="93">
        <f t="shared" si="1"/>
        <v>48.33140920446069</v>
      </c>
      <c r="H61" s="106">
        <f t="shared" si="0"/>
        <v>10.658232770788535</v>
      </c>
      <c r="I61" s="52"/>
    </row>
    <row r="62" spans="1:9" ht="15" customHeight="1">
      <c r="A62" s="72"/>
      <c r="B62" s="73"/>
      <c r="C62" s="74" t="s">
        <v>16</v>
      </c>
      <c r="D62" s="75">
        <v>6474655</v>
      </c>
      <c r="E62" s="76">
        <v>6508667.99</v>
      </c>
      <c r="F62" s="76">
        <v>4527615.43</v>
      </c>
      <c r="G62" s="93">
        <f t="shared" si="1"/>
        <v>69.56285736123405</v>
      </c>
      <c r="H62" s="106">
        <f t="shared" si="0"/>
        <v>10.600787450153273</v>
      </c>
      <c r="I62" s="52"/>
    </row>
    <row r="63" spans="1:9" ht="15" customHeight="1">
      <c r="A63" s="72"/>
      <c r="B63" s="73"/>
      <c r="C63" s="74" t="s">
        <v>204</v>
      </c>
      <c r="D63" s="75">
        <v>4991271</v>
      </c>
      <c r="E63" s="76">
        <v>4991271</v>
      </c>
      <c r="F63" s="76">
        <v>3564421.44</v>
      </c>
      <c r="G63" s="93">
        <f t="shared" si="1"/>
        <v>71.41310179311041</v>
      </c>
      <c r="H63" s="106">
        <f t="shared" si="0"/>
        <v>8.345601487670798</v>
      </c>
      <c r="I63" s="52"/>
    </row>
    <row r="64" spans="1:9" ht="15" customHeight="1">
      <c r="A64" s="72"/>
      <c r="B64" s="73"/>
      <c r="C64" s="74" t="s">
        <v>27</v>
      </c>
      <c r="D64" s="75">
        <v>2728399</v>
      </c>
      <c r="E64" s="76">
        <v>2909949.23</v>
      </c>
      <c r="F64" s="76">
        <v>24535</v>
      </c>
      <c r="G64" s="93">
        <f t="shared" si="1"/>
        <v>0.8431418578392174</v>
      </c>
      <c r="H64" s="106">
        <f t="shared" si="0"/>
        <v>0.05744532063526221</v>
      </c>
      <c r="I64" s="52"/>
    </row>
    <row r="65" spans="1:9" ht="15" customHeight="1">
      <c r="A65" s="72"/>
      <c r="B65" s="73"/>
      <c r="C65" s="74" t="s">
        <v>215</v>
      </c>
      <c r="D65" s="75">
        <v>8000</v>
      </c>
      <c r="E65" s="76">
        <v>7999.99</v>
      </c>
      <c r="F65" s="76">
        <v>2373.35</v>
      </c>
      <c r="G65" s="93">
        <f t="shared" si="1"/>
        <v>29.666912083640106</v>
      </c>
      <c r="H65" s="106">
        <f t="shared" si="0"/>
        <v>0.005556871886272653</v>
      </c>
      <c r="I65" s="52"/>
    </row>
    <row r="66" spans="1:9" ht="30" customHeight="1">
      <c r="A66" s="72"/>
      <c r="B66" s="73"/>
      <c r="C66" s="63" t="s">
        <v>242</v>
      </c>
      <c r="D66" s="75">
        <v>0</v>
      </c>
      <c r="E66" s="76">
        <v>2147783.23</v>
      </c>
      <c r="F66" s="76">
        <v>18942</v>
      </c>
      <c r="G66" s="93">
        <f t="shared" si="1"/>
        <v>0.8819325775255262</v>
      </c>
      <c r="H66" s="106">
        <f t="shared" si="0"/>
        <v>0.04435008206534081</v>
      </c>
      <c r="I66" s="52"/>
    </row>
    <row r="67" spans="1:12" ht="15" customHeight="1">
      <c r="A67" s="72"/>
      <c r="B67" s="73">
        <v>75075</v>
      </c>
      <c r="C67" s="74" t="s">
        <v>59</v>
      </c>
      <c r="D67" s="75">
        <f>D68</f>
        <v>121000</v>
      </c>
      <c r="E67" s="76">
        <f>E68</f>
        <v>107000</v>
      </c>
      <c r="F67" s="76">
        <f>F68</f>
        <v>49252.62</v>
      </c>
      <c r="G67" s="93">
        <f t="shared" si="1"/>
        <v>46.03048598130841</v>
      </c>
      <c r="H67" s="106">
        <f t="shared" si="0"/>
        <v>0.11531822082847883</v>
      </c>
      <c r="I67" s="52"/>
      <c r="K67" s="57"/>
      <c r="L67" s="9"/>
    </row>
    <row r="68" spans="1:12" ht="15" customHeight="1">
      <c r="A68" s="72"/>
      <c r="B68" s="73"/>
      <c r="C68" s="74" t="s">
        <v>58</v>
      </c>
      <c r="D68" s="75">
        <v>121000</v>
      </c>
      <c r="E68" s="76">
        <v>107000</v>
      </c>
      <c r="F68" s="76">
        <v>49252.62</v>
      </c>
      <c r="G68" s="93">
        <f t="shared" si="1"/>
        <v>46.03048598130841</v>
      </c>
      <c r="H68" s="106">
        <f t="shared" si="0"/>
        <v>0.11531822082847883</v>
      </c>
      <c r="I68" s="52"/>
      <c r="K68" s="57"/>
      <c r="L68" s="9"/>
    </row>
    <row r="69" spans="1:12" ht="15" customHeight="1">
      <c r="A69" s="72"/>
      <c r="B69" s="73"/>
      <c r="C69" s="63" t="s">
        <v>204</v>
      </c>
      <c r="D69" s="75">
        <v>19324</v>
      </c>
      <c r="E69" s="76">
        <v>16102.1</v>
      </c>
      <c r="F69" s="76">
        <v>9079.62</v>
      </c>
      <c r="G69" s="93">
        <f t="shared" si="1"/>
        <v>56.3878003490228</v>
      </c>
      <c r="H69" s="106">
        <f t="shared" si="0"/>
        <v>0.02125867870985692</v>
      </c>
      <c r="I69" s="52"/>
      <c r="K69" s="57"/>
      <c r="L69" s="9"/>
    </row>
    <row r="70" spans="1:12" ht="15" customHeight="1">
      <c r="A70" s="72"/>
      <c r="B70" s="73" t="s">
        <v>60</v>
      </c>
      <c r="C70" s="74" t="s">
        <v>11</v>
      </c>
      <c r="D70" s="75">
        <f>D71</f>
        <v>244400</v>
      </c>
      <c r="E70" s="76">
        <f>E71</f>
        <v>287400</v>
      </c>
      <c r="F70" s="76">
        <f>F71</f>
        <v>246933.2</v>
      </c>
      <c r="G70" s="93">
        <f t="shared" si="1"/>
        <v>85.9196938065414</v>
      </c>
      <c r="H70" s="106">
        <f t="shared" si="0"/>
        <v>0.5781600509268935</v>
      </c>
      <c r="I70" s="52"/>
      <c r="K70" s="57"/>
      <c r="L70" s="9"/>
    </row>
    <row r="71" spans="1:12" ht="15" customHeight="1">
      <c r="A71" s="72"/>
      <c r="B71" s="73"/>
      <c r="C71" s="74" t="s">
        <v>16</v>
      </c>
      <c r="D71" s="75">
        <v>244400</v>
      </c>
      <c r="E71" s="76">
        <v>287400</v>
      </c>
      <c r="F71" s="76">
        <v>246933.2</v>
      </c>
      <c r="G71" s="93">
        <f t="shared" si="1"/>
        <v>85.9196938065414</v>
      </c>
      <c r="H71" s="106">
        <f t="shared" si="0"/>
        <v>0.5781600509268935</v>
      </c>
      <c r="I71" s="52"/>
      <c r="K71" s="57"/>
      <c r="L71" s="9"/>
    </row>
    <row r="72" spans="1:12" ht="15" customHeight="1">
      <c r="A72" s="72"/>
      <c r="B72" s="73"/>
      <c r="C72" s="74" t="s">
        <v>215</v>
      </c>
      <c r="D72" s="75">
        <v>18600</v>
      </c>
      <c r="E72" s="76">
        <v>18600</v>
      </c>
      <c r="F72" s="76">
        <v>13921.74</v>
      </c>
      <c r="G72" s="93">
        <f t="shared" si="1"/>
        <v>74.84806451612903</v>
      </c>
      <c r="H72" s="106">
        <f t="shared" si="0"/>
        <v>0.032595835259863676</v>
      </c>
      <c r="I72" s="52"/>
      <c r="K72" s="57"/>
      <c r="L72" s="9"/>
    </row>
    <row r="73" spans="1:12" ht="28.5" customHeight="1">
      <c r="A73" s="77" t="s">
        <v>65</v>
      </c>
      <c r="B73" s="78"/>
      <c r="C73" s="79" t="s">
        <v>66</v>
      </c>
      <c r="D73" s="80">
        <f>D74+D76+D78+D80</f>
        <v>51157</v>
      </c>
      <c r="E73" s="81">
        <f>E74+E76+E78+E80</f>
        <v>117157</v>
      </c>
      <c r="F73" s="81">
        <f>F74+F76+F78+F80</f>
        <v>18786.190000000002</v>
      </c>
      <c r="G73" s="95">
        <f t="shared" si="1"/>
        <v>16.035055523784326</v>
      </c>
      <c r="H73" s="106">
        <f t="shared" si="0"/>
        <v>0.043985274426939336</v>
      </c>
      <c r="I73" s="52"/>
      <c r="K73" s="57"/>
      <c r="L73" s="9"/>
    </row>
    <row r="74" spans="1:12" ht="15" customHeight="1">
      <c r="A74" s="77"/>
      <c r="B74" s="73">
        <v>75414</v>
      </c>
      <c r="C74" s="74" t="s">
        <v>191</v>
      </c>
      <c r="D74" s="75">
        <f>D75</f>
        <v>3000</v>
      </c>
      <c r="E74" s="76">
        <f>E75</f>
        <v>3000</v>
      </c>
      <c r="F74" s="76">
        <v>0</v>
      </c>
      <c r="G74" s="93">
        <f t="shared" si="1"/>
        <v>0</v>
      </c>
      <c r="H74" s="106">
        <f aca="true" t="shared" si="4" ref="H74:H137">(F74/42710180.27)*100</f>
        <v>0</v>
      </c>
      <c r="I74" s="52"/>
      <c r="K74" s="57"/>
      <c r="L74" s="9"/>
    </row>
    <row r="75" spans="1:12" ht="15" customHeight="1">
      <c r="A75" s="77"/>
      <c r="B75" s="78"/>
      <c r="C75" s="74" t="s">
        <v>58</v>
      </c>
      <c r="D75" s="75">
        <v>3000</v>
      </c>
      <c r="E75" s="76">
        <v>3000</v>
      </c>
      <c r="F75" s="76">
        <v>0</v>
      </c>
      <c r="G75" s="93">
        <f t="shared" si="1"/>
        <v>0</v>
      </c>
      <c r="H75" s="106">
        <f t="shared" si="4"/>
        <v>0</v>
      </c>
      <c r="I75" s="52"/>
      <c r="K75" s="57"/>
      <c r="L75" s="9"/>
    </row>
    <row r="76" spans="1:12" ht="15" customHeight="1">
      <c r="A76" s="72"/>
      <c r="B76" s="73" t="s">
        <v>68</v>
      </c>
      <c r="C76" s="74" t="s">
        <v>69</v>
      </c>
      <c r="D76" s="75">
        <f>D77</f>
        <v>4000</v>
      </c>
      <c r="E76" s="76">
        <f>E77</f>
        <v>4000</v>
      </c>
      <c r="F76" s="76">
        <f>F77</f>
        <v>800</v>
      </c>
      <c r="G76" s="93">
        <f aca="true" t="shared" si="5" ref="G76:G144">F76/E76*100</f>
        <v>20</v>
      </c>
      <c r="H76" s="106">
        <f t="shared" si="4"/>
        <v>0.0018730897292932448</v>
      </c>
      <c r="I76" s="52"/>
      <c r="K76" s="57"/>
      <c r="L76" s="9"/>
    </row>
    <row r="77" spans="1:12" ht="15" customHeight="1">
      <c r="A77" s="72"/>
      <c r="B77" s="73"/>
      <c r="C77" s="74" t="s">
        <v>58</v>
      </c>
      <c r="D77" s="75">
        <v>4000</v>
      </c>
      <c r="E77" s="76">
        <v>4000</v>
      </c>
      <c r="F77" s="76">
        <v>800</v>
      </c>
      <c r="G77" s="93">
        <f t="shared" si="5"/>
        <v>20</v>
      </c>
      <c r="H77" s="106">
        <f t="shared" si="4"/>
        <v>0.0018730897292932448</v>
      </c>
      <c r="I77" s="52"/>
      <c r="K77" s="57"/>
      <c r="L77" s="9"/>
    </row>
    <row r="78" spans="1:12" ht="15" customHeight="1">
      <c r="A78" s="72"/>
      <c r="B78" s="73">
        <v>75421</v>
      </c>
      <c r="C78" s="74" t="s">
        <v>200</v>
      </c>
      <c r="D78" s="75">
        <f>D79</f>
        <v>19000</v>
      </c>
      <c r="E78" s="76">
        <f>E79</f>
        <v>16500</v>
      </c>
      <c r="F78" s="76">
        <f>F79</f>
        <v>4500</v>
      </c>
      <c r="G78" s="93">
        <f t="shared" si="5"/>
        <v>27.27272727272727</v>
      </c>
      <c r="H78" s="106">
        <f t="shared" si="4"/>
        <v>0.010536129727274503</v>
      </c>
      <c r="I78" s="52"/>
      <c r="K78" s="57"/>
      <c r="L78" s="9"/>
    </row>
    <row r="79" spans="1:12" ht="15" customHeight="1">
      <c r="A79" s="72"/>
      <c r="B79" s="73"/>
      <c r="C79" s="74" t="s">
        <v>58</v>
      </c>
      <c r="D79" s="75">
        <v>19000</v>
      </c>
      <c r="E79" s="76">
        <v>16500</v>
      </c>
      <c r="F79" s="76">
        <v>4500</v>
      </c>
      <c r="G79" s="93">
        <f t="shared" si="5"/>
        <v>27.27272727272727</v>
      </c>
      <c r="H79" s="106">
        <f t="shared" si="4"/>
        <v>0.010536129727274503</v>
      </c>
      <c r="I79" s="52"/>
      <c r="K79" s="57"/>
      <c r="L79" s="9"/>
    </row>
    <row r="80" spans="1:12" ht="15" customHeight="1">
      <c r="A80" s="72"/>
      <c r="B80" s="73" t="s">
        <v>70</v>
      </c>
      <c r="C80" s="74" t="s">
        <v>11</v>
      </c>
      <c r="D80" s="75">
        <f>D81</f>
        <v>25157</v>
      </c>
      <c r="E80" s="76">
        <f>E81+E82</f>
        <v>93657</v>
      </c>
      <c r="F80" s="76">
        <f>F81</f>
        <v>13486.19</v>
      </c>
      <c r="G80" s="93">
        <f t="shared" si="5"/>
        <v>14.399553690594402</v>
      </c>
      <c r="H80" s="106">
        <f t="shared" si="4"/>
        <v>0.03157605497037159</v>
      </c>
      <c r="I80" s="52"/>
      <c r="K80" s="57"/>
      <c r="L80" s="9"/>
    </row>
    <row r="81" spans="1:12" ht="15" customHeight="1">
      <c r="A81" s="72"/>
      <c r="B81" s="73"/>
      <c r="C81" s="74" t="s">
        <v>58</v>
      </c>
      <c r="D81" s="75">
        <v>25157</v>
      </c>
      <c r="E81" s="76">
        <v>27657</v>
      </c>
      <c r="F81" s="76">
        <v>13486.19</v>
      </c>
      <c r="G81" s="93">
        <f t="shared" si="5"/>
        <v>48.76230249123188</v>
      </c>
      <c r="H81" s="106">
        <f t="shared" si="4"/>
        <v>0.03157605497037159</v>
      </c>
      <c r="I81" s="52"/>
      <c r="K81" s="57"/>
      <c r="L81" s="9"/>
    </row>
    <row r="82" spans="1:12" ht="15" customHeight="1">
      <c r="A82" s="72"/>
      <c r="B82" s="73"/>
      <c r="C82" s="74" t="s">
        <v>27</v>
      </c>
      <c r="D82" s="75">
        <v>0</v>
      </c>
      <c r="E82" s="76">
        <v>66000</v>
      </c>
      <c r="F82" s="76"/>
      <c r="G82" s="93">
        <f t="shared" si="5"/>
        <v>0</v>
      </c>
      <c r="H82" s="106">
        <f t="shared" si="4"/>
        <v>0</v>
      </c>
      <c r="I82" s="52"/>
      <c r="K82" s="57"/>
      <c r="L82" s="9"/>
    </row>
    <row r="83" spans="1:12" ht="15" customHeight="1">
      <c r="A83" s="72"/>
      <c r="B83" s="73"/>
      <c r="C83" s="63" t="s">
        <v>209</v>
      </c>
      <c r="D83" s="75">
        <v>9157</v>
      </c>
      <c r="E83" s="76">
        <v>9157</v>
      </c>
      <c r="F83" s="76">
        <v>9157</v>
      </c>
      <c r="G83" s="93">
        <f t="shared" si="5"/>
        <v>100</v>
      </c>
      <c r="H83" s="106">
        <f t="shared" si="4"/>
        <v>0.021439853313922806</v>
      </c>
      <c r="I83" s="52"/>
      <c r="K83" s="57"/>
      <c r="L83" s="9"/>
    </row>
    <row r="84" spans="1:12" ht="15" customHeight="1">
      <c r="A84" s="72">
        <v>755</v>
      </c>
      <c r="B84" s="73"/>
      <c r="C84" s="82" t="s">
        <v>229</v>
      </c>
      <c r="D84" s="80">
        <f>D86</f>
        <v>187812</v>
      </c>
      <c r="E84" s="81">
        <f>E85</f>
        <v>188812</v>
      </c>
      <c r="F84" s="81">
        <f>F85</f>
        <v>132692.95</v>
      </c>
      <c r="G84" s="95">
        <f t="shared" si="5"/>
        <v>70.27781602864225</v>
      </c>
      <c r="H84" s="106">
        <f t="shared" si="4"/>
        <v>0.3106822522432776</v>
      </c>
      <c r="I84" s="52"/>
      <c r="K84" s="57"/>
      <c r="L84" s="9"/>
    </row>
    <row r="85" spans="1:12" ht="15" customHeight="1">
      <c r="A85" s="72"/>
      <c r="B85" s="73">
        <v>75515</v>
      </c>
      <c r="C85" s="63" t="s">
        <v>230</v>
      </c>
      <c r="D85" s="75">
        <f>D86</f>
        <v>187812</v>
      </c>
      <c r="E85" s="76">
        <f>E86</f>
        <v>188812</v>
      </c>
      <c r="F85" s="76">
        <f>F86</f>
        <v>132692.95</v>
      </c>
      <c r="G85" s="93">
        <f t="shared" si="5"/>
        <v>70.27781602864225</v>
      </c>
      <c r="H85" s="106">
        <f t="shared" si="4"/>
        <v>0.3106822522432776</v>
      </c>
      <c r="I85" s="52"/>
      <c r="K85" s="57"/>
      <c r="L85" s="9"/>
    </row>
    <row r="86" spans="1:12" ht="15" customHeight="1">
      <c r="A86" s="72"/>
      <c r="B86" s="73"/>
      <c r="C86" s="74" t="s">
        <v>58</v>
      </c>
      <c r="D86" s="75">
        <v>187812</v>
      </c>
      <c r="E86" s="76">
        <v>188812</v>
      </c>
      <c r="F86" s="76">
        <v>132692.95</v>
      </c>
      <c r="G86" s="93">
        <f t="shared" si="5"/>
        <v>70.27781602864225</v>
      </c>
      <c r="H86" s="106">
        <f t="shared" si="4"/>
        <v>0.3106822522432776</v>
      </c>
      <c r="I86" s="52"/>
      <c r="K86" s="57"/>
      <c r="L86" s="9"/>
    </row>
    <row r="87" spans="1:12" ht="15" customHeight="1">
      <c r="A87" s="72"/>
      <c r="B87" s="73"/>
      <c r="C87" s="63" t="s">
        <v>209</v>
      </c>
      <c r="D87" s="75">
        <v>0</v>
      </c>
      <c r="E87" s="76">
        <v>24290.4</v>
      </c>
      <c r="F87" s="76">
        <v>15669.84</v>
      </c>
      <c r="G87" s="93">
        <f t="shared" si="5"/>
        <v>64.51042387115898</v>
      </c>
      <c r="H87" s="106">
        <f t="shared" si="4"/>
        <v>0.03668877045458558</v>
      </c>
      <c r="I87" s="52"/>
      <c r="K87" s="57"/>
      <c r="L87" s="9"/>
    </row>
    <row r="88" spans="1:12" ht="15" customHeight="1">
      <c r="A88" s="72"/>
      <c r="B88" s="73"/>
      <c r="C88" s="74" t="s">
        <v>232</v>
      </c>
      <c r="D88" s="75">
        <v>65586</v>
      </c>
      <c r="E88" s="76">
        <v>65586</v>
      </c>
      <c r="F88" s="76">
        <v>50404.44</v>
      </c>
      <c r="G88" s="93">
        <f t="shared" si="5"/>
        <v>76.85243802030921</v>
      </c>
      <c r="H88" s="106">
        <f t="shared" si="4"/>
        <v>0.11801504859347202</v>
      </c>
      <c r="I88" s="52"/>
      <c r="K88" s="57"/>
      <c r="L88" s="9"/>
    </row>
    <row r="89" spans="1:12" ht="15" customHeight="1">
      <c r="A89" s="77" t="s">
        <v>71</v>
      </c>
      <c r="B89" s="78"/>
      <c r="C89" s="79" t="s">
        <v>72</v>
      </c>
      <c r="D89" s="80">
        <f aca="true" t="shared" si="6" ref="D89:F90">D90</f>
        <v>567000</v>
      </c>
      <c r="E89" s="81">
        <f t="shared" si="6"/>
        <v>559500</v>
      </c>
      <c r="F89" s="81">
        <f t="shared" si="6"/>
        <v>336795.63</v>
      </c>
      <c r="G89" s="95">
        <f t="shared" si="5"/>
        <v>60.19582305630027</v>
      </c>
      <c r="H89" s="106">
        <f t="shared" si="4"/>
        <v>0.7885605442798099</v>
      </c>
      <c r="I89" s="52"/>
      <c r="K89" s="57"/>
      <c r="L89" s="9"/>
    </row>
    <row r="90" spans="1:12" ht="30.75" customHeight="1">
      <c r="A90" s="72"/>
      <c r="B90" s="73" t="s">
        <v>73</v>
      </c>
      <c r="C90" s="74" t="s">
        <v>171</v>
      </c>
      <c r="D90" s="75">
        <f t="shared" si="6"/>
        <v>567000</v>
      </c>
      <c r="E90" s="76">
        <f t="shared" si="6"/>
        <v>559500</v>
      </c>
      <c r="F90" s="76">
        <f t="shared" si="6"/>
        <v>336795.63</v>
      </c>
      <c r="G90" s="93">
        <f t="shared" si="5"/>
        <v>60.19582305630027</v>
      </c>
      <c r="H90" s="106">
        <f t="shared" si="4"/>
        <v>0.7885605442798099</v>
      </c>
      <c r="I90" s="52"/>
      <c r="K90" s="57"/>
      <c r="L90" s="9"/>
    </row>
    <row r="91" spans="1:12" ht="15" customHeight="1">
      <c r="A91" s="72"/>
      <c r="B91" s="73"/>
      <c r="C91" s="74" t="s">
        <v>16</v>
      </c>
      <c r="D91" s="75">
        <v>567000</v>
      </c>
      <c r="E91" s="76">
        <v>559500</v>
      </c>
      <c r="F91" s="76">
        <v>336795.63</v>
      </c>
      <c r="G91" s="93">
        <f t="shared" si="5"/>
        <v>60.19582305630027</v>
      </c>
      <c r="H91" s="106">
        <f t="shared" si="4"/>
        <v>0.7885605442798099</v>
      </c>
      <c r="I91" s="52"/>
      <c r="K91" s="57"/>
      <c r="L91" s="9"/>
    </row>
    <row r="92" spans="1:12" ht="15" customHeight="1">
      <c r="A92" s="77" t="s">
        <v>74</v>
      </c>
      <c r="B92" s="78"/>
      <c r="C92" s="79" t="s">
        <v>75</v>
      </c>
      <c r="D92" s="80">
        <f>D95+D93</f>
        <v>1057000</v>
      </c>
      <c r="E92" s="81">
        <f>E93+E95</f>
        <v>1604768.12</v>
      </c>
      <c r="F92" s="81">
        <f>F93+F95</f>
        <v>824434</v>
      </c>
      <c r="G92" s="95">
        <f t="shared" si="5"/>
        <v>51.37402654783546</v>
      </c>
      <c r="H92" s="106">
        <f t="shared" si="4"/>
        <v>1.930298572350184</v>
      </c>
      <c r="I92" s="56"/>
      <c r="K92" s="57"/>
      <c r="L92" s="9"/>
    </row>
    <row r="93" spans="1:12" ht="15" customHeight="1">
      <c r="A93" s="77"/>
      <c r="B93" s="73">
        <v>75814</v>
      </c>
      <c r="C93" s="74" t="s">
        <v>224</v>
      </c>
      <c r="D93" s="75">
        <f>D94</f>
        <v>680000</v>
      </c>
      <c r="E93" s="76">
        <f>E94</f>
        <v>1308868</v>
      </c>
      <c r="F93" s="76">
        <f>F94</f>
        <v>824434</v>
      </c>
      <c r="G93" s="93">
        <f t="shared" si="5"/>
        <v>62.98832273384329</v>
      </c>
      <c r="H93" s="106">
        <f t="shared" si="4"/>
        <v>1.930298572350184</v>
      </c>
      <c r="I93" s="56"/>
      <c r="K93" s="57"/>
      <c r="L93" s="9"/>
    </row>
    <row r="94" spans="1:12" ht="15" customHeight="1">
      <c r="A94" s="77"/>
      <c r="B94" s="73"/>
      <c r="C94" s="74" t="s">
        <v>58</v>
      </c>
      <c r="D94" s="75">
        <v>680000</v>
      </c>
      <c r="E94" s="76">
        <v>1308868</v>
      </c>
      <c r="F94" s="76">
        <v>824434</v>
      </c>
      <c r="G94" s="93">
        <f t="shared" si="5"/>
        <v>62.98832273384329</v>
      </c>
      <c r="H94" s="106">
        <f t="shared" si="4"/>
        <v>1.930298572350184</v>
      </c>
      <c r="I94" s="56"/>
      <c r="K94" s="57"/>
      <c r="L94" s="9"/>
    </row>
    <row r="95" spans="1:12" ht="15" customHeight="1">
      <c r="A95" s="77"/>
      <c r="B95" s="73" t="s">
        <v>76</v>
      </c>
      <c r="C95" s="74" t="s">
        <v>77</v>
      </c>
      <c r="D95" s="75">
        <f>D96+D97+D98</f>
        <v>377000</v>
      </c>
      <c r="E95" s="76">
        <f>E96+E97+E98</f>
        <v>295900.12</v>
      </c>
      <c r="F95" s="76">
        <v>0</v>
      </c>
      <c r="G95" s="93">
        <f t="shared" si="5"/>
        <v>0</v>
      </c>
      <c r="H95" s="106">
        <f t="shared" si="4"/>
        <v>0</v>
      </c>
      <c r="I95" s="52"/>
      <c r="K95" s="57"/>
      <c r="L95" s="9"/>
    </row>
    <row r="96" spans="1:12" ht="15" customHeight="1">
      <c r="A96" s="77"/>
      <c r="B96" s="73"/>
      <c r="C96" s="74" t="s">
        <v>225</v>
      </c>
      <c r="D96" s="75">
        <v>180000</v>
      </c>
      <c r="E96" s="76">
        <v>122045.12</v>
      </c>
      <c r="F96" s="76">
        <v>0</v>
      </c>
      <c r="G96" s="93">
        <f t="shared" si="5"/>
        <v>0</v>
      </c>
      <c r="H96" s="106">
        <f t="shared" si="4"/>
        <v>0</v>
      </c>
      <c r="I96" s="52"/>
      <c r="K96" s="57"/>
      <c r="L96" s="9"/>
    </row>
    <row r="97" spans="1:12" ht="15" customHeight="1">
      <c r="A97" s="77"/>
      <c r="B97" s="73"/>
      <c r="C97" s="74" t="s">
        <v>228</v>
      </c>
      <c r="D97" s="75">
        <v>70000</v>
      </c>
      <c r="E97" s="76">
        <v>46855</v>
      </c>
      <c r="F97" s="76">
        <v>0</v>
      </c>
      <c r="G97" s="93">
        <f t="shared" si="5"/>
        <v>0</v>
      </c>
      <c r="H97" s="106">
        <f t="shared" si="4"/>
        <v>0</v>
      </c>
      <c r="I97" s="52"/>
      <c r="K97" s="57"/>
      <c r="L97" s="9"/>
    </row>
    <row r="98" spans="1:12" ht="31.5" customHeight="1">
      <c r="A98" s="77"/>
      <c r="B98" s="73"/>
      <c r="C98" s="83" t="s">
        <v>226</v>
      </c>
      <c r="D98" s="75">
        <v>127000</v>
      </c>
      <c r="E98" s="76">
        <v>127000</v>
      </c>
      <c r="F98" s="76">
        <v>0</v>
      </c>
      <c r="G98" s="93">
        <f t="shared" si="5"/>
        <v>0</v>
      </c>
      <c r="H98" s="106">
        <f t="shared" si="4"/>
        <v>0</v>
      </c>
      <c r="I98" s="52"/>
      <c r="K98" s="57"/>
      <c r="L98" s="9"/>
    </row>
    <row r="99" spans="1:12" ht="15" customHeight="1">
      <c r="A99" s="77" t="s">
        <v>78</v>
      </c>
      <c r="B99" s="78"/>
      <c r="C99" s="79" t="s">
        <v>79</v>
      </c>
      <c r="D99" s="80">
        <f>D104+D109+D114+D119+D121+D126+D130+D134+D140+D136</f>
        <v>8335912</v>
      </c>
      <c r="E99" s="81">
        <f>E104+E109+E114+E119+E126+E130+E134+E136+E140+E121+E100</f>
        <v>9052661.39</v>
      </c>
      <c r="F99" s="81">
        <f>F104+F109+F114+F119+F126+F130+F134+F136+F140+F121+F100</f>
        <v>6399418.830000001</v>
      </c>
      <c r="G99" s="95">
        <f>F99/E99*100</f>
        <v>70.69102172615341</v>
      </c>
      <c r="H99" s="106">
        <f t="shared" si="4"/>
        <v>14.983357104898495</v>
      </c>
      <c r="I99" s="52"/>
      <c r="K99" s="57"/>
      <c r="L99" s="9"/>
    </row>
    <row r="100" spans="1:12" ht="15" customHeight="1">
      <c r="A100" s="77"/>
      <c r="B100" s="101">
        <v>80101</v>
      </c>
      <c r="C100" s="102" t="s">
        <v>262</v>
      </c>
      <c r="D100" s="103">
        <v>0</v>
      </c>
      <c r="E100" s="93">
        <f>E101</f>
        <v>150751.82</v>
      </c>
      <c r="F100" s="93">
        <f>F101</f>
        <v>25880.05</v>
      </c>
      <c r="G100" s="95">
        <f>F100/E100*100</f>
        <v>17.167321761024176</v>
      </c>
      <c r="H100" s="106">
        <f t="shared" si="4"/>
        <v>0.060594569810744556</v>
      </c>
      <c r="I100" s="52"/>
      <c r="K100" s="57"/>
      <c r="L100" s="9"/>
    </row>
    <row r="101" spans="1:12" ht="15" customHeight="1">
      <c r="A101" s="77"/>
      <c r="B101" s="101"/>
      <c r="C101" s="74" t="s">
        <v>16</v>
      </c>
      <c r="D101" s="103">
        <v>0</v>
      </c>
      <c r="E101" s="93">
        <v>150751.82</v>
      </c>
      <c r="F101" s="93">
        <v>25880.05</v>
      </c>
      <c r="G101" s="95">
        <f>F101/E101*100</f>
        <v>17.167321761024176</v>
      </c>
      <c r="H101" s="106">
        <f t="shared" si="4"/>
        <v>0.060594569810744556</v>
      </c>
      <c r="I101" s="52"/>
      <c r="K101" s="57"/>
      <c r="L101" s="9"/>
    </row>
    <row r="102" spans="1:12" ht="15" customHeight="1">
      <c r="A102" s="77"/>
      <c r="B102" s="101"/>
      <c r="C102" s="74" t="s">
        <v>204</v>
      </c>
      <c r="D102" s="103">
        <v>0</v>
      </c>
      <c r="E102" s="93">
        <v>107830</v>
      </c>
      <c r="F102" s="93">
        <v>13113.22</v>
      </c>
      <c r="G102" s="95">
        <f>F102/E102*100</f>
        <v>12.161012705184085</v>
      </c>
      <c r="H102" s="106">
        <f t="shared" si="4"/>
        <v>0.030702797124953454</v>
      </c>
      <c r="I102" s="52"/>
      <c r="K102" s="57"/>
      <c r="L102" s="9"/>
    </row>
    <row r="103" spans="1:12" ht="15" customHeight="1">
      <c r="A103" s="77"/>
      <c r="B103" s="101"/>
      <c r="C103" s="74" t="s">
        <v>215</v>
      </c>
      <c r="D103" s="103">
        <v>0</v>
      </c>
      <c r="E103" s="93">
        <v>1070</v>
      </c>
      <c r="F103" s="93">
        <v>0</v>
      </c>
      <c r="G103" s="95">
        <f>F103/E103*100</f>
        <v>0</v>
      </c>
      <c r="H103" s="106">
        <f t="shared" si="4"/>
        <v>0</v>
      </c>
      <c r="I103" s="52"/>
      <c r="K103" s="57"/>
      <c r="L103" s="9"/>
    </row>
    <row r="104" spans="1:12" ht="15" customHeight="1">
      <c r="A104" s="72"/>
      <c r="B104" s="73" t="s">
        <v>80</v>
      </c>
      <c r="C104" s="74" t="s">
        <v>81</v>
      </c>
      <c r="D104" s="75">
        <f>D105</f>
        <v>1015802</v>
      </c>
      <c r="E104" s="76">
        <f>E105</f>
        <v>1145956</v>
      </c>
      <c r="F104" s="76">
        <f>F105</f>
        <v>665976.83</v>
      </c>
      <c r="G104" s="93">
        <f t="shared" si="5"/>
        <v>58.11539273759202</v>
      </c>
      <c r="H104" s="106">
        <f t="shared" si="4"/>
        <v>1.5592929502753416</v>
      </c>
      <c r="I104" s="52"/>
      <c r="K104" s="57"/>
      <c r="L104" s="9"/>
    </row>
    <row r="105" spans="1:12" ht="15" customHeight="1">
      <c r="A105" s="72"/>
      <c r="B105" s="73"/>
      <c r="C105" s="74" t="s">
        <v>16</v>
      </c>
      <c r="D105" s="75">
        <v>1015802</v>
      </c>
      <c r="E105" s="76">
        <v>1145956</v>
      </c>
      <c r="F105" s="76">
        <v>665976.83</v>
      </c>
      <c r="G105" s="93">
        <f t="shared" si="5"/>
        <v>58.11539273759202</v>
      </c>
      <c r="H105" s="106">
        <f t="shared" si="4"/>
        <v>1.5592929502753416</v>
      </c>
      <c r="I105" s="52"/>
      <c r="K105" s="57"/>
      <c r="L105" s="9"/>
    </row>
    <row r="106" spans="1:12" ht="15" customHeight="1">
      <c r="A106" s="72"/>
      <c r="B106" s="73"/>
      <c r="C106" s="74" t="s">
        <v>204</v>
      </c>
      <c r="D106" s="75">
        <v>452772</v>
      </c>
      <c r="E106" s="76">
        <v>573926</v>
      </c>
      <c r="F106" s="76">
        <v>359068.17</v>
      </c>
      <c r="G106" s="93">
        <f t="shared" si="5"/>
        <v>62.563495990772324</v>
      </c>
      <c r="H106" s="106">
        <f t="shared" si="4"/>
        <v>0.840708626678901</v>
      </c>
      <c r="I106" s="52"/>
      <c r="K106" s="57"/>
      <c r="L106" s="9"/>
    </row>
    <row r="107" spans="1:12" ht="15" customHeight="1">
      <c r="A107" s="72"/>
      <c r="B107" s="73"/>
      <c r="C107" s="74" t="s">
        <v>233</v>
      </c>
      <c r="D107" s="75">
        <v>492665</v>
      </c>
      <c r="E107" s="76">
        <v>492665</v>
      </c>
      <c r="F107" s="76">
        <v>244552</v>
      </c>
      <c r="G107" s="93">
        <f t="shared" si="5"/>
        <v>49.63859823612394</v>
      </c>
      <c r="H107" s="106">
        <f t="shared" si="4"/>
        <v>0.572584799347652</v>
      </c>
      <c r="I107" s="52"/>
      <c r="K107" s="57"/>
      <c r="L107" s="9"/>
    </row>
    <row r="108" spans="1:12" ht="15" customHeight="1">
      <c r="A108" s="72"/>
      <c r="B108" s="73"/>
      <c r="C108" s="74" t="s">
        <v>215</v>
      </c>
      <c r="D108" s="75">
        <v>23000</v>
      </c>
      <c r="E108" s="76">
        <v>23100</v>
      </c>
      <c r="F108" s="76">
        <v>16403.24</v>
      </c>
      <c r="G108" s="93">
        <f t="shared" si="5"/>
        <v>71.00969696969698</v>
      </c>
      <c r="H108" s="106">
        <f t="shared" si="4"/>
        <v>0.038405925463915164</v>
      </c>
      <c r="I108" s="52"/>
      <c r="K108" s="57"/>
      <c r="L108" s="9"/>
    </row>
    <row r="109" spans="1:12" ht="15" customHeight="1">
      <c r="A109" s="72"/>
      <c r="B109" s="73" t="s">
        <v>83</v>
      </c>
      <c r="C109" s="74" t="s">
        <v>84</v>
      </c>
      <c r="D109" s="75">
        <f>D110+D111</f>
        <v>2147754</v>
      </c>
      <c r="E109" s="76">
        <f>E110+E111</f>
        <v>1996216.41</v>
      </c>
      <c r="F109" s="76">
        <f>F110+F111</f>
        <v>1545911.06</v>
      </c>
      <c r="G109" s="93">
        <f t="shared" si="5"/>
        <v>77.44205749716285</v>
      </c>
      <c r="H109" s="106">
        <f t="shared" si="4"/>
        <v>3.619537661108542</v>
      </c>
      <c r="I109" s="52"/>
      <c r="K109" s="57"/>
      <c r="L109" s="9"/>
    </row>
    <row r="110" spans="1:12" ht="15" customHeight="1">
      <c r="A110" s="72"/>
      <c r="B110" s="73"/>
      <c r="C110" s="74" t="s">
        <v>16</v>
      </c>
      <c r="D110" s="75">
        <v>2139404</v>
      </c>
      <c r="E110" s="76">
        <v>1987866.41</v>
      </c>
      <c r="F110" s="76">
        <v>1542221.06</v>
      </c>
      <c r="G110" s="93">
        <f t="shared" si="5"/>
        <v>77.58172542389306</v>
      </c>
      <c r="H110" s="106">
        <f t="shared" si="4"/>
        <v>3.610898034732177</v>
      </c>
      <c r="I110" s="52"/>
      <c r="K110" s="57"/>
      <c r="L110" s="9"/>
    </row>
    <row r="111" spans="1:12" ht="15" customHeight="1">
      <c r="A111" s="72"/>
      <c r="B111" s="73"/>
      <c r="C111" s="74" t="s">
        <v>27</v>
      </c>
      <c r="D111" s="75">
        <v>8350</v>
      </c>
      <c r="E111" s="76">
        <v>8350</v>
      </c>
      <c r="F111" s="76">
        <v>3690</v>
      </c>
      <c r="G111" s="93">
        <f t="shared" si="5"/>
        <v>44.19161676646707</v>
      </c>
      <c r="H111" s="106">
        <f t="shared" si="4"/>
        <v>0.008639626376365093</v>
      </c>
      <c r="I111" s="52"/>
      <c r="K111" s="57"/>
      <c r="L111" s="9"/>
    </row>
    <row r="112" spans="1:9" ht="15" customHeight="1">
      <c r="A112" s="72"/>
      <c r="B112" s="73"/>
      <c r="C112" s="74" t="s">
        <v>204</v>
      </c>
      <c r="D112" s="75">
        <v>1686000</v>
      </c>
      <c r="E112" s="76">
        <v>1632725</v>
      </c>
      <c r="F112" s="76">
        <v>1276453.33</v>
      </c>
      <c r="G112" s="93">
        <f t="shared" si="5"/>
        <v>78.17932168613821</v>
      </c>
      <c r="H112" s="106">
        <f t="shared" si="4"/>
        <v>2.9886395279314515</v>
      </c>
      <c r="I112" s="52"/>
    </row>
    <row r="113" spans="1:9" ht="15" customHeight="1">
      <c r="A113" s="72"/>
      <c r="B113" s="73"/>
      <c r="C113" s="74" t="s">
        <v>215</v>
      </c>
      <c r="D113" s="75">
        <v>5900</v>
      </c>
      <c r="E113" s="76">
        <v>4830</v>
      </c>
      <c r="F113" s="76">
        <v>2126.52</v>
      </c>
      <c r="G113" s="93">
        <f t="shared" si="5"/>
        <v>44.02732919254658</v>
      </c>
      <c r="H113" s="106">
        <f t="shared" si="4"/>
        <v>0.00497895346392084</v>
      </c>
      <c r="I113" s="52"/>
    </row>
    <row r="114" spans="1:9" ht="15" customHeight="1">
      <c r="A114" s="72"/>
      <c r="B114" s="73" t="s">
        <v>85</v>
      </c>
      <c r="C114" s="74" t="s">
        <v>86</v>
      </c>
      <c r="D114" s="75">
        <f>D115</f>
        <v>784401</v>
      </c>
      <c r="E114" s="76">
        <f>E115</f>
        <v>823165</v>
      </c>
      <c r="F114" s="76">
        <f>F115</f>
        <v>652023.14</v>
      </c>
      <c r="G114" s="93">
        <f t="shared" si="5"/>
        <v>79.20928853874982</v>
      </c>
      <c r="H114" s="106">
        <f t="shared" si="4"/>
        <v>1.5266223084944144</v>
      </c>
      <c r="I114" s="52"/>
    </row>
    <row r="115" spans="1:9" ht="15" customHeight="1">
      <c r="A115" s="72"/>
      <c r="B115" s="73"/>
      <c r="C115" s="74" t="s">
        <v>16</v>
      </c>
      <c r="D115" s="75">
        <v>784401</v>
      </c>
      <c r="E115" s="76">
        <v>823165</v>
      </c>
      <c r="F115" s="76">
        <v>652023.14</v>
      </c>
      <c r="G115" s="93">
        <f t="shared" si="5"/>
        <v>79.20928853874982</v>
      </c>
      <c r="H115" s="106">
        <f t="shared" si="4"/>
        <v>1.5266223084944144</v>
      </c>
      <c r="I115" s="52"/>
    </row>
    <row r="116" spans="1:9" ht="15" customHeight="1">
      <c r="A116" s="72"/>
      <c r="B116" s="73"/>
      <c r="C116" s="74" t="s">
        <v>205</v>
      </c>
      <c r="D116" s="75">
        <v>556689</v>
      </c>
      <c r="E116" s="76">
        <v>598677</v>
      </c>
      <c r="F116" s="76">
        <v>473872.05</v>
      </c>
      <c r="G116" s="93">
        <f t="shared" si="5"/>
        <v>79.15320782325026</v>
      </c>
      <c r="H116" s="106">
        <f t="shared" si="4"/>
        <v>1.1095060873176688</v>
      </c>
      <c r="I116" s="52"/>
    </row>
    <row r="117" spans="1:9" ht="15" customHeight="1">
      <c r="A117" s="72"/>
      <c r="B117" s="73"/>
      <c r="C117" s="74" t="s">
        <v>215</v>
      </c>
      <c r="D117" s="75">
        <v>6850</v>
      </c>
      <c r="E117" s="76">
        <v>6750</v>
      </c>
      <c r="F117" s="76">
        <v>4260.08</v>
      </c>
      <c r="G117" s="93">
        <f t="shared" si="5"/>
        <v>63.1122962962963</v>
      </c>
      <c r="H117" s="106">
        <f t="shared" si="4"/>
        <v>0.009974390117459458</v>
      </c>
      <c r="I117" s="52"/>
    </row>
    <row r="118" spans="1:9" ht="15" customHeight="1">
      <c r="A118" s="72"/>
      <c r="B118" s="73"/>
      <c r="C118" s="74" t="s">
        <v>234</v>
      </c>
      <c r="D118" s="75">
        <v>112736</v>
      </c>
      <c r="E118" s="76">
        <v>112736</v>
      </c>
      <c r="F118" s="76">
        <v>90479</v>
      </c>
      <c r="G118" s="93">
        <f t="shared" si="5"/>
        <v>80.25741555492478</v>
      </c>
      <c r="H118" s="106">
        <f t="shared" si="4"/>
        <v>0.2118441070209044</v>
      </c>
      <c r="I118" s="52"/>
    </row>
    <row r="119" spans="1:9" ht="15" customHeight="1">
      <c r="A119" s="72"/>
      <c r="B119" s="73" t="s">
        <v>88</v>
      </c>
      <c r="C119" s="74" t="s">
        <v>89</v>
      </c>
      <c r="D119" s="75">
        <f>D120</f>
        <v>6000</v>
      </c>
      <c r="E119" s="76">
        <f>E120</f>
        <v>6000</v>
      </c>
      <c r="F119" s="76">
        <f>F120</f>
        <v>2750</v>
      </c>
      <c r="G119" s="93">
        <f t="shared" si="5"/>
        <v>45.83333333333333</v>
      </c>
      <c r="H119" s="106">
        <f t="shared" si="4"/>
        <v>0.006438745944445529</v>
      </c>
      <c r="I119" s="52"/>
    </row>
    <row r="120" spans="1:9" ht="15" customHeight="1">
      <c r="A120" s="72"/>
      <c r="B120" s="73"/>
      <c r="C120" s="74" t="s">
        <v>90</v>
      </c>
      <c r="D120" s="75">
        <v>6000</v>
      </c>
      <c r="E120" s="76">
        <v>6000</v>
      </c>
      <c r="F120" s="76">
        <v>2750</v>
      </c>
      <c r="G120" s="93">
        <f t="shared" si="5"/>
        <v>45.83333333333333</v>
      </c>
      <c r="H120" s="106">
        <f t="shared" si="4"/>
        <v>0.006438745944445529</v>
      </c>
      <c r="I120" s="52"/>
    </row>
    <row r="121" spans="1:9" ht="15" customHeight="1">
      <c r="A121" s="72"/>
      <c r="B121" s="73" t="s">
        <v>91</v>
      </c>
      <c r="C121" s="74" t="s">
        <v>92</v>
      </c>
      <c r="D121" s="75">
        <f>D122</f>
        <v>1797485</v>
      </c>
      <c r="E121" s="76">
        <f>E122</f>
        <v>2024657</v>
      </c>
      <c r="F121" s="76">
        <f>F122</f>
        <v>1466668.57</v>
      </c>
      <c r="G121" s="93">
        <f t="shared" si="5"/>
        <v>72.44034767370474</v>
      </c>
      <c r="H121" s="106">
        <f t="shared" si="4"/>
        <v>3.434002293430263</v>
      </c>
      <c r="I121" s="52"/>
    </row>
    <row r="122" spans="1:9" ht="15" customHeight="1">
      <c r="A122" s="72"/>
      <c r="B122" s="73"/>
      <c r="C122" s="74" t="s">
        <v>16</v>
      </c>
      <c r="D122" s="75">
        <v>1797485</v>
      </c>
      <c r="E122" s="76">
        <v>2024657</v>
      </c>
      <c r="F122" s="76">
        <v>1466668.57</v>
      </c>
      <c r="G122" s="93">
        <f t="shared" si="5"/>
        <v>72.44034767370474</v>
      </c>
      <c r="H122" s="106">
        <f t="shared" si="4"/>
        <v>3.434002293430263</v>
      </c>
      <c r="I122" s="52"/>
    </row>
    <row r="123" spans="1:9" ht="15" customHeight="1">
      <c r="A123" s="72"/>
      <c r="B123" s="73"/>
      <c r="C123" s="74" t="s">
        <v>249</v>
      </c>
      <c r="D123" s="75">
        <v>363310</v>
      </c>
      <c r="E123" s="76">
        <v>412672</v>
      </c>
      <c r="F123" s="76">
        <v>317440</v>
      </c>
      <c r="G123" s="93">
        <f t="shared" si="5"/>
        <v>76.92307692307693</v>
      </c>
      <c r="H123" s="106">
        <f t="shared" si="4"/>
        <v>0.7432420045835596</v>
      </c>
      <c r="I123" s="52"/>
    </row>
    <row r="124" spans="1:9" ht="15" customHeight="1">
      <c r="A124" s="72"/>
      <c r="B124" s="73"/>
      <c r="C124" s="74" t="s">
        <v>204</v>
      </c>
      <c r="D124" s="75">
        <v>1260754</v>
      </c>
      <c r="E124" s="76">
        <v>1361767</v>
      </c>
      <c r="F124" s="76">
        <v>963706.45</v>
      </c>
      <c r="G124" s="93">
        <f t="shared" si="5"/>
        <v>70.76882095101438</v>
      </c>
      <c r="H124" s="106">
        <f t="shared" si="4"/>
        <v>2.2563858169358175</v>
      </c>
      <c r="I124" s="52"/>
    </row>
    <row r="125" spans="1:9" ht="15" customHeight="1">
      <c r="A125" s="72"/>
      <c r="B125" s="73"/>
      <c r="C125" s="74" t="s">
        <v>215</v>
      </c>
      <c r="D125" s="75">
        <v>5000</v>
      </c>
      <c r="E125" s="76">
        <v>5000</v>
      </c>
      <c r="F125" s="76">
        <v>1387.51</v>
      </c>
      <c r="G125" s="93">
        <f t="shared" si="5"/>
        <v>27.750199999999996</v>
      </c>
      <c r="H125" s="106">
        <f t="shared" si="4"/>
        <v>0.003248663412864588</v>
      </c>
      <c r="I125" s="52"/>
    </row>
    <row r="126" spans="1:12" ht="15" customHeight="1">
      <c r="A126" s="72"/>
      <c r="B126" s="73" t="s">
        <v>95</v>
      </c>
      <c r="C126" s="74" t="s">
        <v>96</v>
      </c>
      <c r="D126" s="75">
        <f>D127</f>
        <v>1143358</v>
      </c>
      <c r="E126" s="76">
        <f>E127</f>
        <v>1317213</v>
      </c>
      <c r="F126" s="76">
        <f>F127</f>
        <v>876624.5</v>
      </c>
      <c r="G126" s="93">
        <f t="shared" si="5"/>
        <v>66.5514613050433</v>
      </c>
      <c r="H126" s="106">
        <f t="shared" si="4"/>
        <v>2.052495434246033</v>
      </c>
      <c r="I126" s="52"/>
      <c r="K126" s="59"/>
      <c r="L126" s="60"/>
    </row>
    <row r="127" spans="1:12" ht="15" customHeight="1">
      <c r="A127" s="72"/>
      <c r="B127" s="73"/>
      <c r="C127" s="74" t="s">
        <v>16</v>
      </c>
      <c r="D127" s="75">
        <v>1143358</v>
      </c>
      <c r="E127" s="76">
        <v>1317213</v>
      </c>
      <c r="F127" s="76">
        <v>876624.5</v>
      </c>
      <c r="G127" s="93">
        <f t="shared" si="5"/>
        <v>66.5514613050433</v>
      </c>
      <c r="H127" s="106">
        <f t="shared" si="4"/>
        <v>2.052495434246033</v>
      </c>
      <c r="I127" s="52"/>
      <c r="K127" s="59"/>
      <c r="L127" s="60"/>
    </row>
    <row r="128" spans="1:12" ht="15" customHeight="1">
      <c r="A128" s="72"/>
      <c r="B128" s="73"/>
      <c r="C128" s="74" t="s">
        <v>204</v>
      </c>
      <c r="D128" s="75">
        <v>1001721</v>
      </c>
      <c r="E128" s="76">
        <v>1135139</v>
      </c>
      <c r="F128" s="76">
        <v>754526.58</v>
      </c>
      <c r="G128" s="93">
        <f t="shared" si="5"/>
        <v>66.46997239985588</v>
      </c>
      <c r="H128" s="106">
        <f t="shared" si="4"/>
        <v>1.7666199843459474</v>
      </c>
      <c r="I128" s="52"/>
      <c r="K128" s="59"/>
      <c r="L128" s="60"/>
    </row>
    <row r="129" spans="1:12" ht="15" customHeight="1">
      <c r="A129" s="72"/>
      <c r="B129" s="73"/>
      <c r="C129" s="74" t="s">
        <v>215</v>
      </c>
      <c r="D129" s="75">
        <v>18000</v>
      </c>
      <c r="E129" s="76">
        <v>18000</v>
      </c>
      <c r="F129" s="76">
        <v>16086</v>
      </c>
      <c r="G129" s="93">
        <f t="shared" si="5"/>
        <v>89.36666666666667</v>
      </c>
      <c r="H129" s="106">
        <f t="shared" si="4"/>
        <v>0.037663151731763926</v>
      </c>
      <c r="I129" s="52"/>
      <c r="K129" s="59"/>
      <c r="L129" s="60"/>
    </row>
    <row r="130" spans="1:12" ht="15" customHeight="1">
      <c r="A130" s="72"/>
      <c r="B130" s="73" t="s">
        <v>97</v>
      </c>
      <c r="C130" s="74" t="s">
        <v>98</v>
      </c>
      <c r="D130" s="75">
        <f>D131</f>
        <v>1099765</v>
      </c>
      <c r="E130" s="76">
        <f>E131</f>
        <v>1181410.4</v>
      </c>
      <c r="F130" s="76">
        <f>F131</f>
        <v>835217.49</v>
      </c>
      <c r="G130" s="93">
        <f t="shared" si="5"/>
        <v>70.69664275851983</v>
      </c>
      <c r="H130" s="106">
        <f t="shared" si="4"/>
        <v>1.9555466278063545</v>
      </c>
      <c r="I130" s="52"/>
      <c r="K130" s="59"/>
      <c r="L130" s="60"/>
    </row>
    <row r="131" spans="1:12" ht="15" customHeight="1">
      <c r="A131" s="72"/>
      <c r="B131" s="73"/>
      <c r="C131" s="74" t="s">
        <v>51</v>
      </c>
      <c r="D131" s="75">
        <v>1099765</v>
      </c>
      <c r="E131" s="76">
        <v>1181410.4</v>
      </c>
      <c r="F131" s="76">
        <v>835217.49</v>
      </c>
      <c r="G131" s="93">
        <f t="shared" si="5"/>
        <v>70.69664275851983</v>
      </c>
      <c r="H131" s="106">
        <f t="shared" si="4"/>
        <v>1.9555466278063545</v>
      </c>
      <c r="I131" s="52"/>
      <c r="K131" s="59"/>
      <c r="L131" s="60"/>
    </row>
    <row r="132" spans="1:12" ht="15" customHeight="1">
      <c r="A132" s="72"/>
      <c r="B132" s="73"/>
      <c r="C132" s="74" t="s">
        <v>208</v>
      </c>
      <c r="D132" s="75">
        <v>936086</v>
      </c>
      <c r="E132" s="76">
        <v>1010023.4</v>
      </c>
      <c r="F132" s="76">
        <v>689752.09</v>
      </c>
      <c r="G132" s="93">
        <f t="shared" si="5"/>
        <v>68.2907039579479</v>
      </c>
      <c r="H132" s="106">
        <f t="shared" si="4"/>
        <v>1.6149594444219373</v>
      </c>
      <c r="I132" s="52"/>
      <c r="K132" s="59"/>
      <c r="L132" s="60"/>
    </row>
    <row r="133" spans="1:12" ht="15" customHeight="1">
      <c r="A133" s="72"/>
      <c r="B133" s="73"/>
      <c r="C133" s="74" t="s">
        <v>215</v>
      </c>
      <c r="D133" s="75">
        <v>23600</v>
      </c>
      <c r="E133" s="76">
        <v>23600</v>
      </c>
      <c r="F133" s="76">
        <v>13523</v>
      </c>
      <c r="G133" s="93">
        <f t="shared" si="5"/>
        <v>57.300847457627114</v>
      </c>
      <c r="H133" s="106">
        <f t="shared" si="4"/>
        <v>0.03166224051154069</v>
      </c>
      <c r="I133" s="52"/>
      <c r="K133" s="59"/>
      <c r="L133" s="60"/>
    </row>
    <row r="134" spans="1:12" ht="15" customHeight="1">
      <c r="A134" s="72"/>
      <c r="B134" s="73" t="s">
        <v>100</v>
      </c>
      <c r="C134" s="74" t="s">
        <v>101</v>
      </c>
      <c r="D134" s="75">
        <f>D135</f>
        <v>24545</v>
      </c>
      <c r="E134" s="76">
        <f>E135</f>
        <v>38266</v>
      </c>
      <c r="F134" s="76">
        <f>F135</f>
        <v>12938.62</v>
      </c>
      <c r="G134" s="93">
        <f t="shared" si="5"/>
        <v>33.81231380337636</v>
      </c>
      <c r="H134" s="106">
        <f t="shared" si="4"/>
        <v>0.03029399529153521</v>
      </c>
      <c r="I134" s="52"/>
      <c r="K134" s="59"/>
      <c r="L134" s="60"/>
    </row>
    <row r="135" spans="1:12" ht="15" customHeight="1">
      <c r="A135" s="72"/>
      <c r="B135" s="73"/>
      <c r="C135" s="74" t="s">
        <v>58</v>
      </c>
      <c r="D135" s="75">
        <v>24545</v>
      </c>
      <c r="E135" s="76">
        <v>38266</v>
      </c>
      <c r="F135" s="76">
        <v>12938.62</v>
      </c>
      <c r="G135" s="93">
        <f t="shared" si="5"/>
        <v>33.81231380337636</v>
      </c>
      <c r="H135" s="106">
        <f t="shared" si="4"/>
        <v>0.03029399529153521</v>
      </c>
      <c r="I135" s="52"/>
      <c r="K135" s="59"/>
      <c r="L135" s="60"/>
    </row>
    <row r="136" spans="1:12" ht="69.75" customHeight="1">
      <c r="A136" s="72"/>
      <c r="B136" s="73">
        <v>80150</v>
      </c>
      <c r="C136" s="63" t="s">
        <v>235</v>
      </c>
      <c r="D136" s="75">
        <f>D137</f>
        <v>126470</v>
      </c>
      <c r="E136" s="76">
        <f>E137</f>
        <v>86230</v>
      </c>
      <c r="F136" s="76">
        <f>F137</f>
        <v>51606.94</v>
      </c>
      <c r="G136" s="93">
        <f t="shared" si="5"/>
        <v>59.84801113301636</v>
      </c>
      <c r="H136" s="106">
        <f t="shared" si="4"/>
        <v>0.12083053659281594</v>
      </c>
      <c r="I136" s="52"/>
      <c r="K136" s="59"/>
      <c r="L136" s="60"/>
    </row>
    <row r="137" spans="1:12" ht="15.75" customHeight="1">
      <c r="A137" s="72"/>
      <c r="B137" s="73"/>
      <c r="C137" s="74" t="s">
        <v>51</v>
      </c>
      <c r="D137" s="75">
        <v>126470</v>
      </c>
      <c r="E137" s="76">
        <v>86230</v>
      </c>
      <c r="F137" s="76">
        <f>F138</f>
        <v>51606.94</v>
      </c>
      <c r="G137" s="93">
        <f t="shared" si="5"/>
        <v>59.84801113301636</v>
      </c>
      <c r="H137" s="106">
        <f t="shared" si="4"/>
        <v>0.12083053659281594</v>
      </c>
      <c r="I137" s="52"/>
      <c r="K137" s="59"/>
      <c r="L137" s="60"/>
    </row>
    <row r="138" spans="1:12" ht="16.5" customHeight="1">
      <c r="A138" s="72"/>
      <c r="B138" s="73"/>
      <c r="C138" s="74" t="s">
        <v>208</v>
      </c>
      <c r="D138" s="75">
        <v>126470</v>
      </c>
      <c r="E138" s="76">
        <v>86230</v>
      </c>
      <c r="F138" s="76">
        <v>51606.94</v>
      </c>
      <c r="G138" s="93">
        <f t="shared" si="5"/>
        <v>59.84801113301636</v>
      </c>
      <c r="H138" s="106">
        <f aca="true" t="shared" si="7" ref="H138:H201">(F138/42710180.27)*100</f>
        <v>0.12083053659281594</v>
      </c>
      <c r="I138" s="52"/>
      <c r="K138" s="59"/>
      <c r="L138" s="60"/>
    </row>
    <row r="139" spans="1:12" ht="16.5" customHeight="1">
      <c r="A139" s="72"/>
      <c r="B139" s="73"/>
      <c r="C139" s="74" t="s">
        <v>215</v>
      </c>
      <c r="D139" s="75">
        <v>0</v>
      </c>
      <c r="E139" s="76">
        <v>0</v>
      </c>
      <c r="F139" s="76">
        <v>0</v>
      </c>
      <c r="G139" s="93">
        <v>0</v>
      </c>
      <c r="H139" s="106">
        <f t="shared" si="7"/>
        <v>0</v>
      </c>
      <c r="I139" s="52"/>
      <c r="K139" s="59"/>
      <c r="L139" s="60"/>
    </row>
    <row r="140" spans="1:12" ht="15" customHeight="1">
      <c r="A140" s="72"/>
      <c r="B140" s="73" t="s">
        <v>102</v>
      </c>
      <c r="C140" s="74" t="s">
        <v>11</v>
      </c>
      <c r="D140" s="75">
        <f>D141</f>
        <v>190332</v>
      </c>
      <c r="E140" s="76">
        <f>E141</f>
        <v>282795.76</v>
      </c>
      <c r="F140" s="76">
        <f>F141</f>
        <v>263821.63</v>
      </c>
      <c r="G140" s="93">
        <f t="shared" si="5"/>
        <v>93.29051821710482</v>
      </c>
      <c r="H140" s="106">
        <f t="shared" si="7"/>
        <v>0.6177019818980033</v>
      </c>
      <c r="I140" s="52"/>
      <c r="K140" s="59"/>
      <c r="L140" s="60"/>
    </row>
    <row r="141" spans="1:12" ht="15" customHeight="1">
      <c r="A141" s="72"/>
      <c r="B141" s="73"/>
      <c r="C141" s="74" t="s">
        <v>16</v>
      </c>
      <c r="D141" s="75">
        <v>190332</v>
      </c>
      <c r="E141" s="76">
        <v>282795.76</v>
      </c>
      <c r="F141" s="76">
        <v>263821.63</v>
      </c>
      <c r="G141" s="93">
        <f t="shared" si="5"/>
        <v>93.29051821710482</v>
      </c>
      <c r="H141" s="106">
        <f t="shared" si="7"/>
        <v>0.6177019818980033</v>
      </c>
      <c r="I141" s="52"/>
      <c r="K141" s="59"/>
      <c r="L141" s="60"/>
    </row>
    <row r="142" spans="1:12" ht="32.25" customHeight="1">
      <c r="A142" s="72"/>
      <c r="B142" s="73"/>
      <c r="C142" s="63" t="s">
        <v>242</v>
      </c>
      <c r="D142" s="75">
        <v>81506</v>
      </c>
      <c r="E142" s="76">
        <v>93842.76</v>
      </c>
      <c r="F142" s="76">
        <v>93842.76</v>
      </c>
      <c r="G142" s="93">
        <f t="shared" si="5"/>
        <v>100</v>
      </c>
      <c r="H142" s="106">
        <f t="shared" si="7"/>
        <v>0.2197198874056637</v>
      </c>
      <c r="I142" s="52"/>
      <c r="K142" s="59"/>
      <c r="L142" s="60"/>
    </row>
    <row r="143" spans="1:12" ht="15" customHeight="1">
      <c r="A143" s="72"/>
      <c r="B143" s="73"/>
      <c r="C143" s="74" t="s">
        <v>204</v>
      </c>
      <c r="D143" s="75">
        <v>5000</v>
      </c>
      <c r="E143" s="76">
        <v>2930</v>
      </c>
      <c r="F143" s="76">
        <v>391</v>
      </c>
      <c r="G143" s="93">
        <f t="shared" si="5"/>
        <v>13.34470989761092</v>
      </c>
      <c r="H143" s="106">
        <f t="shared" si="7"/>
        <v>0.0009154726051920734</v>
      </c>
      <c r="I143" s="52"/>
      <c r="K143" s="59"/>
      <c r="L143" s="60"/>
    </row>
    <row r="144" spans="1:12" ht="15" customHeight="1">
      <c r="A144" s="72"/>
      <c r="B144" s="73"/>
      <c r="C144" s="74" t="s">
        <v>215</v>
      </c>
      <c r="D144" s="75">
        <v>9508</v>
      </c>
      <c r="E144" s="76">
        <v>9508</v>
      </c>
      <c r="F144" s="76">
        <v>0</v>
      </c>
      <c r="G144" s="93">
        <f t="shared" si="5"/>
        <v>0</v>
      </c>
      <c r="H144" s="106">
        <f t="shared" si="7"/>
        <v>0</v>
      </c>
      <c r="I144" s="52"/>
      <c r="K144" s="59"/>
      <c r="L144" s="60"/>
    </row>
    <row r="145" spans="1:12" ht="15" customHeight="1">
      <c r="A145" s="77" t="s">
        <v>103</v>
      </c>
      <c r="B145" s="78"/>
      <c r="C145" s="79" t="s">
        <v>104</v>
      </c>
      <c r="D145" s="80">
        <f>D146+D148</f>
        <v>3176344</v>
      </c>
      <c r="E145" s="81">
        <f>E146+E148</f>
        <v>2948744</v>
      </c>
      <c r="F145" s="81">
        <f>F146+F148</f>
        <v>1907507.28</v>
      </c>
      <c r="G145" s="95">
        <f aca="true" t="shared" si="8" ref="G145:G209">F145/E145*100</f>
        <v>64.68880581020258</v>
      </c>
      <c r="H145" s="106">
        <f t="shared" si="7"/>
        <v>4.466165368400118</v>
      </c>
      <c r="I145" s="52"/>
      <c r="K145" s="59"/>
      <c r="L145" s="60"/>
    </row>
    <row r="146" spans="1:12" ht="15" customHeight="1">
      <c r="A146" s="72"/>
      <c r="B146" s="73">
        <v>85195</v>
      </c>
      <c r="C146" s="74" t="s">
        <v>11</v>
      </c>
      <c r="D146" s="75">
        <f>D147</f>
        <v>513344</v>
      </c>
      <c r="E146" s="76">
        <f>E147</f>
        <v>513344</v>
      </c>
      <c r="F146" s="76">
        <f>F147</f>
        <v>383828</v>
      </c>
      <c r="G146" s="93">
        <f t="shared" si="8"/>
        <v>74.7701346465528</v>
      </c>
      <c r="H146" s="106">
        <f t="shared" si="7"/>
        <v>0.8986803557689595</v>
      </c>
      <c r="I146" s="52"/>
      <c r="K146" s="59"/>
      <c r="L146" s="60"/>
    </row>
    <row r="147" spans="1:12" ht="15" customHeight="1">
      <c r="A147" s="72"/>
      <c r="B147" s="73"/>
      <c r="C147" s="74" t="s">
        <v>107</v>
      </c>
      <c r="D147" s="75">
        <v>513344</v>
      </c>
      <c r="E147" s="76">
        <v>513344</v>
      </c>
      <c r="F147" s="76">
        <v>383828</v>
      </c>
      <c r="G147" s="93">
        <f t="shared" si="8"/>
        <v>74.7701346465528</v>
      </c>
      <c r="H147" s="106">
        <f t="shared" si="7"/>
        <v>0.8986803557689595</v>
      </c>
      <c r="I147" s="52"/>
      <c r="K147" s="59"/>
      <c r="L147" s="60"/>
    </row>
    <row r="148" spans="1:12" ht="30" customHeight="1">
      <c r="A148" s="72"/>
      <c r="B148" s="73" t="s">
        <v>110</v>
      </c>
      <c r="C148" s="74" t="s">
        <v>111</v>
      </c>
      <c r="D148" s="75">
        <f>D149</f>
        <v>2663000</v>
      </c>
      <c r="E148" s="76">
        <f>E149</f>
        <v>2435400</v>
      </c>
      <c r="F148" s="76">
        <f>F149</f>
        <v>1523679.28</v>
      </c>
      <c r="G148" s="93">
        <f t="shared" si="8"/>
        <v>62.56382031699105</v>
      </c>
      <c r="H148" s="106">
        <f t="shared" si="7"/>
        <v>3.567485012631158</v>
      </c>
      <c r="I148" s="52"/>
      <c r="K148" s="59"/>
      <c r="L148" s="60"/>
    </row>
    <row r="149" spans="1:12" ht="15" customHeight="1">
      <c r="A149" s="72"/>
      <c r="B149" s="73"/>
      <c r="C149" s="74" t="s">
        <v>16</v>
      </c>
      <c r="D149" s="75">
        <v>2663000</v>
      </c>
      <c r="E149" s="76">
        <v>2435400</v>
      </c>
      <c r="F149" s="76">
        <v>1523679.28</v>
      </c>
      <c r="G149" s="93">
        <f t="shared" si="8"/>
        <v>62.56382031699105</v>
      </c>
      <c r="H149" s="106">
        <f t="shared" si="7"/>
        <v>3.567485012631158</v>
      </c>
      <c r="I149" s="52"/>
      <c r="K149" s="59"/>
      <c r="L149" s="60"/>
    </row>
    <row r="150" spans="1:12" ht="15" customHeight="1">
      <c r="A150" s="77" t="s">
        <v>112</v>
      </c>
      <c r="B150" s="78"/>
      <c r="C150" s="79" t="s">
        <v>113</v>
      </c>
      <c r="D150" s="80">
        <f>D151+D158+D162</f>
        <v>16786917</v>
      </c>
      <c r="E150" s="81">
        <f>E151+E158+E162</f>
        <v>16993426.85</v>
      </c>
      <c r="F150" s="81">
        <f>F151+F158+F162</f>
        <v>9903388.48</v>
      </c>
      <c r="G150" s="95">
        <f t="shared" si="8"/>
        <v>58.27775979157494</v>
      </c>
      <c r="H150" s="106">
        <f t="shared" si="7"/>
        <v>23.187419058861302</v>
      </c>
      <c r="I150" s="52"/>
      <c r="K150" s="59"/>
      <c r="L150" s="60"/>
    </row>
    <row r="151" spans="1:12" ht="15" customHeight="1">
      <c r="A151" s="72"/>
      <c r="B151" s="73" t="s">
        <v>117</v>
      </c>
      <c r="C151" s="74" t="s">
        <v>118</v>
      </c>
      <c r="D151" s="75">
        <f>D152+D155</f>
        <v>15987637</v>
      </c>
      <c r="E151" s="76">
        <f>E152+E155</f>
        <v>16194146.85</v>
      </c>
      <c r="F151" s="76">
        <f>F152+F155</f>
        <v>9345066.71</v>
      </c>
      <c r="G151" s="93">
        <f t="shared" si="8"/>
        <v>57.70644663506928</v>
      </c>
      <c r="H151" s="106">
        <f t="shared" si="7"/>
        <v>21.88018559257652</v>
      </c>
      <c r="I151" s="52"/>
      <c r="K151" s="59"/>
      <c r="L151" s="60"/>
    </row>
    <row r="152" spans="1:12" ht="15" customHeight="1">
      <c r="A152" s="72"/>
      <c r="B152" s="73"/>
      <c r="C152" s="74" t="s">
        <v>16</v>
      </c>
      <c r="D152" s="75">
        <v>12746737</v>
      </c>
      <c r="E152" s="76">
        <v>12866441</v>
      </c>
      <c r="F152" s="76">
        <v>9300095.71</v>
      </c>
      <c r="G152" s="93">
        <f t="shared" si="8"/>
        <v>72.28180434667209</v>
      </c>
      <c r="H152" s="106">
        <f t="shared" si="7"/>
        <v>21.774892194806466</v>
      </c>
      <c r="I152" s="52"/>
      <c r="K152" s="59"/>
      <c r="L152" s="60"/>
    </row>
    <row r="153" spans="1:12" ht="15" customHeight="1">
      <c r="A153" s="72"/>
      <c r="B153" s="73"/>
      <c r="C153" s="74" t="s">
        <v>204</v>
      </c>
      <c r="D153" s="75">
        <v>8446331</v>
      </c>
      <c r="E153" s="76">
        <v>8418059</v>
      </c>
      <c r="F153" s="76">
        <v>5969178.72</v>
      </c>
      <c r="G153" s="93">
        <f t="shared" si="8"/>
        <v>70.90920507922313</v>
      </c>
      <c r="H153" s="106">
        <f t="shared" si="7"/>
        <v>13.976009190934748</v>
      </c>
      <c r="I153" s="52"/>
      <c r="K153" s="59"/>
      <c r="L153" s="60"/>
    </row>
    <row r="154" spans="1:12" ht="17.25" customHeight="1">
      <c r="A154" s="84"/>
      <c r="B154" s="74"/>
      <c r="C154" s="85" t="s">
        <v>216</v>
      </c>
      <c r="D154" s="75">
        <v>1377655</v>
      </c>
      <c r="E154" s="76">
        <v>1328782</v>
      </c>
      <c r="F154" s="76">
        <v>1077655</v>
      </c>
      <c r="G154" s="93">
        <f t="shared" si="8"/>
        <v>81.10096313767043</v>
      </c>
      <c r="H154" s="106">
        <f t="shared" si="7"/>
        <v>2.52318064027689</v>
      </c>
      <c r="I154" s="52"/>
      <c r="K154" s="59"/>
      <c r="L154" s="60"/>
    </row>
    <row r="155" spans="1:12" ht="15" customHeight="1">
      <c r="A155" s="84"/>
      <c r="B155" s="74"/>
      <c r="C155" s="74" t="s">
        <v>67</v>
      </c>
      <c r="D155" s="75">
        <v>3240900</v>
      </c>
      <c r="E155" s="76">
        <v>3327705.85</v>
      </c>
      <c r="F155" s="76">
        <v>44971</v>
      </c>
      <c r="G155" s="93">
        <f t="shared" si="8"/>
        <v>1.3514115137309988</v>
      </c>
      <c r="H155" s="106">
        <f t="shared" si="7"/>
        <v>0.10529339777005815</v>
      </c>
      <c r="I155" s="52"/>
      <c r="K155" s="59"/>
      <c r="L155" s="60"/>
    </row>
    <row r="156" spans="1:12" ht="15" customHeight="1">
      <c r="A156" s="84"/>
      <c r="B156" s="74"/>
      <c r="C156" s="74" t="s">
        <v>215</v>
      </c>
      <c r="D156" s="75">
        <v>17687</v>
      </c>
      <c r="E156" s="76">
        <v>21053</v>
      </c>
      <c r="F156" s="76">
        <v>13622.36</v>
      </c>
      <c r="G156" s="93">
        <f t="shared" si="8"/>
        <v>64.70507766114093</v>
      </c>
      <c r="H156" s="106">
        <f t="shared" si="7"/>
        <v>0.03189487825591891</v>
      </c>
      <c r="I156" s="52"/>
      <c r="K156" s="59"/>
      <c r="L156" s="60"/>
    </row>
    <row r="157" spans="1:12" ht="30" customHeight="1">
      <c r="A157" s="84"/>
      <c r="B157" s="74"/>
      <c r="C157" s="63" t="s">
        <v>242</v>
      </c>
      <c r="D157" s="75">
        <v>0</v>
      </c>
      <c r="E157" s="76">
        <v>3240899.85</v>
      </c>
      <c r="F157" s="76">
        <v>0</v>
      </c>
      <c r="G157" s="93">
        <f t="shared" si="8"/>
        <v>0</v>
      </c>
      <c r="H157" s="106">
        <f t="shared" si="7"/>
        <v>0</v>
      </c>
      <c r="I157" s="52"/>
      <c r="K157" s="59"/>
      <c r="L157" s="60"/>
    </row>
    <row r="158" spans="1:12" ht="15" customHeight="1">
      <c r="A158" s="72"/>
      <c r="B158" s="73" t="s">
        <v>122</v>
      </c>
      <c r="C158" s="74" t="s">
        <v>123</v>
      </c>
      <c r="D158" s="75">
        <f>D159</f>
        <v>739280</v>
      </c>
      <c r="E158" s="76">
        <f>E159</f>
        <v>799280</v>
      </c>
      <c r="F158" s="76">
        <f>F159</f>
        <v>558321.77</v>
      </c>
      <c r="G158" s="93">
        <f t="shared" si="8"/>
        <v>69.85308903012711</v>
      </c>
      <c r="H158" s="106">
        <f t="shared" si="7"/>
        <v>1.3072334662847818</v>
      </c>
      <c r="I158" s="52"/>
      <c r="K158" s="59"/>
      <c r="L158" s="60"/>
    </row>
    <row r="159" spans="1:12" ht="15" customHeight="1">
      <c r="A159" s="72"/>
      <c r="B159" s="73"/>
      <c r="C159" s="74" t="s">
        <v>16</v>
      </c>
      <c r="D159" s="75">
        <v>739280</v>
      </c>
      <c r="E159" s="76">
        <v>799280</v>
      </c>
      <c r="F159" s="76">
        <v>558321.77</v>
      </c>
      <c r="G159" s="93">
        <f t="shared" si="8"/>
        <v>69.85308903012711</v>
      </c>
      <c r="H159" s="106">
        <f t="shared" si="7"/>
        <v>1.3072334662847818</v>
      </c>
      <c r="I159" s="52"/>
      <c r="K159" s="59"/>
      <c r="L159" s="60"/>
    </row>
    <row r="160" spans="1:12" ht="15" customHeight="1">
      <c r="A160" s="72"/>
      <c r="B160" s="73"/>
      <c r="C160" s="63" t="s">
        <v>205</v>
      </c>
      <c r="D160" s="75">
        <v>656120</v>
      </c>
      <c r="E160" s="76">
        <v>704680</v>
      </c>
      <c r="F160" s="76">
        <v>489843.01</v>
      </c>
      <c r="G160" s="93">
        <f t="shared" si="8"/>
        <v>69.51282993699269</v>
      </c>
      <c r="H160" s="106">
        <f t="shared" si="7"/>
        <v>1.1468998887463604</v>
      </c>
      <c r="I160" s="52"/>
      <c r="K160" s="59"/>
      <c r="L160" s="60"/>
    </row>
    <row r="161" spans="1:12" ht="15" customHeight="1">
      <c r="A161" s="72"/>
      <c r="B161" s="73"/>
      <c r="C161" s="74" t="s">
        <v>215</v>
      </c>
      <c r="D161" s="75">
        <v>500</v>
      </c>
      <c r="E161" s="76">
        <v>500</v>
      </c>
      <c r="F161" s="76">
        <v>0</v>
      </c>
      <c r="G161" s="93">
        <f t="shared" si="8"/>
        <v>0</v>
      </c>
      <c r="H161" s="106">
        <f t="shared" si="7"/>
        <v>0</v>
      </c>
      <c r="I161" s="52"/>
      <c r="K161" s="59"/>
      <c r="L161" s="60"/>
    </row>
    <row r="162" spans="1:12" ht="29.25" customHeight="1">
      <c r="A162" s="72"/>
      <c r="B162" s="73">
        <v>85220</v>
      </c>
      <c r="C162" s="74" t="s">
        <v>192</v>
      </c>
      <c r="D162" s="75">
        <f>D163</f>
        <v>60000</v>
      </c>
      <c r="E162" s="76">
        <v>0</v>
      </c>
      <c r="F162" s="76">
        <v>0</v>
      </c>
      <c r="G162" s="93">
        <v>0</v>
      </c>
      <c r="H162" s="106">
        <f t="shared" si="7"/>
        <v>0</v>
      </c>
      <c r="I162" s="52"/>
      <c r="K162" s="59"/>
      <c r="L162" s="60"/>
    </row>
    <row r="163" spans="1:12" ht="15" customHeight="1">
      <c r="A163" s="72"/>
      <c r="B163" s="73"/>
      <c r="C163" s="74" t="s">
        <v>16</v>
      </c>
      <c r="D163" s="75">
        <f>D164</f>
        <v>60000</v>
      </c>
      <c r="E163" s="76">
        <v>0</v>
      </c>
      <c r="F163" s="76">
        <v>0</v>
      </c>
      <c r="G163" s="93">
        <v>0</v>
      </c>
      <c r="H163" s="106">
        <f t="shared" si="7"/>
        <v>0</v>
      </c>
      <c r="I163" s="52"/>
      <c r="K163" s="59"/>
      <c r="L163" s="60"/>
    </row>
    <row r="164" spans="1:12" ht="15" customHeight="1">
      <c r="A164" s="72"/>
      <c r="B164" s="73"/>
      <c r="C164" s="74" t="s">
        <v>194</v>
      </c>
      <c r="D164" s="75">
        <v>60000</v>
      </c>
      <c r="E164" s="76">
        <v>0</v>
      </c>
      <c r="F164" s="76">
        <v>0</v>
      </c>
      <c r="G164" s="93">
        <v>0</v>
      </c>
      <c r="H164" s="106">
        <f t="shared" si="7"/>
        <v>0</v>
      </c>
      <c r="I164" s="52"/>
      <c r="K164" s="59"/>
      <c r="L164" s="60"/>
    </row>
    <row r="165" spans="1:12" ht="30" customHeight="1">
      <c r="A165" s="77" t="s">
        <v>125</v>
      </c>
      <c r="B165" s="78"/>
      <c r="C165" s="79" t="s">
        <v>126</v>
      </c>
      <c r="D165" s="80">
        <f>D166+D169</f>
        <v>3797312</v>
      </c>
      <c r="E165" s="81">
        <f>E166+E169+E173</f>
        <v>4012912</v>
      </c>
      <c r="F165" s="81">
        <f>F166+F169+F173</f>
        <v>2941087.92</v>
      </c>
      <c r="G165" s="95">
        <f t="shared" si="8"/>
        <v>73.29061589190094</v>
      </c>
      <c r="H165" s="106">
        <f t="shared" si="7"/>
        <v>6.886151969875541</v>
      </c>
      <c r="I165" s="52"/>
      <c r="K165" s="59"/>
      <c r="L165" s="60"/>
    </row>
    <row r="166" spans="1:12" ht="15" customHeight="1">
      <c r="A166" s="72"/>
      <c r="B166" s="73" t="s">
        <v>127</v>
      </c>
      <c r="C166" s="74" t="s">
        <v>128</v>
      </c>
      <c r="D166" s="75">
        <f>D167</f>
        <v>81757</v>
      </c>
      <c r="E166" s="76">
        <f>E167</f>
        <v>81757</v>
      </c>
      <c r="F166" s="76">
        <f>F167</f>
        <v>57916.09</v>
      </c>
      <c r="G166" s="93">
        <f t="shared" si="8"/>
        <v>70.83930427975585</v>
      </c>
      <c r="H166" s="106">
        <f t="shared" si="7"/>
        <v>0.135602541674779</v>
      </c>
      <c r="I166" s="52"/>
      <c r="K166" s="59"/>
      <c r="L166" s="60"/>
    </row>
    <row r="167" spans="1:12" ht="15" customHeight="1">
      <c r="A167" s="72"/>
      <c r="B167" s="73"/>
      <c r="C167" s="74" t="s">
        <v>58</v>
      </c>
      <c r="D167" s="75">
        <f>D168</f>
        <v>81757</v>
      </c>
      <c r="E167" s="76">
        <v>81757</v>
      </c>
      <c r="F167" s="76">
        <f>F168</f>
        <v>57916.09</v>
      </c>
      <c r="G167" s="93">
        <f t="shared" si="8"/>
        <v>70.83930427975585</v>
      </c>
      <c r="H167" s="106">
        <f t="shared" si="7"/>
        <v>0.135602541674779</v>
      </c>
      <c r="I167" s="52"/>
      <c r="K167" s="59"/>
      <c r="L167" s="60"/>
    </row>
    <row r="168" spans="1:12" ht="15" customHeight="1">
      <c r="A168" s="72"/>
      <c r="B168" s="73"/>
      <c r="C168" s="63" t="s">
        <v>237</v>
      </c>
      <c r="D168" s="75">
        <v>81757</v>
      </c>
      <c r="E168" s="76">
        <v>81757</v>
      </c>
      <c r="F168" s="76">
        <v>57916.09</v>
      </c>
      <c r="G168" s="93">
        <f t="shared" si="8"/>
        <v>70.83930427975585</v>
      </c>
      <c r="H168" s="106">
        <f t="shared" si="7"/>
        <v>0.135602541674779</v>
      </c>
      <c r="I168" s="52"/>
      <c r="K168" s="59"/>
      <c r="L168" s="60"/>
    </row>
    <row r="169" spans="1:12" ht="15" customHeight="1">
      <c r="A169" s="72"/>
      <c r="B169" s="73" t="s">
        <v>129</v>
      </c>
      <c r="C169" s="74" t="s">
        <v>130</v>
      </c>
      <c r="D169" s="75">
        <f>D170</f>
        <v>3715555</v>
      </c>
      <c r="E169" s="76">
        <f>E170</f>
        <v>3916155</v>
      </c>
      <c r="F169" s="76">
        <f>F170</f>
        <v>2877171.83</v>
      </c>
      <c r="G169" s="93">
        <f t="shared" si="8"/>
        <v>73.46930420271926</v>
      </c>
      <c r="H169" s="106">
        <f t="shared" si="7"/>
        <v>6.736501255231063</v>
      </c>
      <c r="I169" s="52"/>
      <c r="K169" s="59"/>
      <c r="L169" s="60"/>
    </row>
    <row r="170" spans="1:12" ht="15" customHeight="1">
      <c r="A170" s="72"/>
      <c r="B170" s="73"/>
      <c r="C170" s="74" t="s">
        <v>16</v>
      </c>
      <c r="D170" s="75">
        <v>3715555</v>
      </c>
      <c r="E170" s="76">
        <v>3916155</v>
      </c>
      <c r="F170" s="76">
        <v>2877171.83</v>
      </c>
      <c r="G170" s="93">
        <f t="shared" si="8"/>
        <v>73.46930420271926</v>
      </c>
      <c r="H170" s="106">
        <f t="shared" si="7"/>
        <v>6.736501255231063</v>
      </c>
      <c r="I170" s="52"/>
      <c r="K170" s="59"/>
      <c r="L170" s="60"/>
    </row>
    <row r="171" spans="1:12" ht="15" customHeight="1">
      <c r="A171" s="72"/>
      <c r="B171" s="73"/>
      <c r="C171" s="74" t="s">
        <v>205</v>
      </c>
      <c r="D171" s="75">
        <v>3342730</v>
      </c>
      <c r="E171" s="76">
        <v>3543330</v>
      </c>
      <c r="F171" s="76">
        <v>2603853.44</v>
      </c>
      <c r="G171" s="93">
        <f t="shared" si="8"/>
        <v>73.4860552079541</v>
      </c>
      <c r="H171" s="106">
        <f t="shared" si="7"/>
        <v>6.096563918811106</v>
      </c>
      <c r="I171" s="52"/>
      <c r="K171" s="59"/>
      <c r="L171" s="60"/>
    </row>
    <row r="172" spans="1:12" ht="15" customHeight="1">
      <c r="A172" s="72"/>
      <c r="B172" s="73"/>
      <c r="C172" s="74" t="s">
        <v>215</v>
      </c>
      <c r="D172" s="75">
        <v>3000</v>
      </c>
      <c r="E172" s="76">
        <v>3000</v>
      </c>
      <c r="F172" s="76">
        <v>2325.82</v>
      </c>
      <c r="G172" s="93">
        <f t="shared" si="8"/>
        <v>77.52733333333333</v>
      </c>
      <c r="H172" s="106">
        <f t="shared" si="7"/>
        <v>0.00544558694273102</v>
      </c>
      <c r="I172" s="52"/>
      <c r="K172" s="59"/>
      <c r="L172" s="60"/>
    </row>
    <row r="173" spans="1:12" ht="15" customHeight="1">
      <c r="A173" s="72"/>
      <c r="B173" s="73">
        <v>85395</v>
      </c>
      <c r="C173" s="74" t="s">
        <v>11</v>
      </c>
      <c r="D173" s="75">
        <v>0</v>
      </c>
      <c r="E173" s="76">
        <f>E174</f>
        <v>15000</v>
      </c>
      <c r="F173" s="76">
        <f>F174</f>
        <v>6000</v>
      </c>
      <c r="G173" s="93">
        <f t="shared" si="8"/>
        <v>40</v>
      </c>
      <c r="H173" s="106">
        <f t="shared" si="7"/>
        <v>0.014048172969699336</v>
      </c>
      <c r="I173" s="52"/>
      <c r="K173" s="59"/>
      <c r="L173" s="60"/>
    </row>
    <row r="174" spans="1:12" ht="15" customHeight="1">
      <c r="A174" s="72"/>
      <c r="B174" s="73"/>
      <c r="C174" s="74" t="s">
        <v>16</v>
      </c>
      <c r="D174" s="75">
        <v>0</v>
      </c>
      <c r="E174" s="76">
        <v>15000</v>
      </c>
      <c r="F174" s="76">
        <f>F175</f>
        <v>6000</v>
      </c>
      <c r="G174" s="93">
        <f t="shared" si="8"/>
        <v>40</v>
      </c>
      <c r="H174" s="106">
        <f t="shared" si="7"/>
        <v>0.014048172969699336</v>
      </c>
      <c r="I174" s="52"/>
      <c r="K174" s="59"/>
      <c r="L174" s="60"/>
    </row>
    <row r="175" spans="1:12" ht="15" customHeight="1">
      <c r="A175" s="72"/>
      <c r="B175" s="73"/>
      <c r="C175" s="74" t="s">
        <v>215</v>
      </c>
      <c r="D175" s="75">
        <v>0</v>
      </c>
      <c r="E175" s="76">
        <v>15000</v>
      </c>
      <c r="F175" s="76">
        <v>6000</v>
      </c>
      <c r="G175" s="93">
        <f t="shared" si="8"/>
        <v>40</v>
      </c>
      <c r="H175" s="106">
        <f t="shared" si="7"/>
        <v>0.014048172969699336</v>
      </c>
      <c r="I175" s="52"/>
      <c r="K175" s="59"/>
      <c r="L175" s="60"/>
    </row>
    <row r="176" spans="1:12" ht="15" customHeight="1">
      <c r="A176" s="77" t="s">
        <v>131</v>
      </c>
      <c r="B176" s="78"/>
      <c r="C176" s="79" t="s">
        <v>132</v>
      </c>
      <c r="D176" s="80">
        <f>D177+D185+D189+D193+D198+D204+D207+D213+D215</f>
        <v>8610177</v>
      </c>
      <c r="E176" s="81">
        <f>E177+E182+E185+E189+E193+E198+E201+E207+E213+E215+E204</f>
        <v>9980806</v>
      </c>
      <c r="F176" s="81">
        <f>F177+F182+F185+F189+F193+F198+F201+F207+F213+F215+F204</f>
        <v>7411325.51</v>
      </c>
      <c r="G176" s="95">
        <f t="shared" si="8"/>
        <v>74.25578164729382</v>
      </c>
      <c r="H176" s="106">
        <f t="shared" si="7"/>
        <v>17.352597116537527</v>
      </c>
      <c r="I176" s="52"/>
      <c r="K176" s="59"/>
      <c r="L176" s="60"/>
    </row>
    <row r="177" spans="1:12" ht="15" customHeight="1">
      <c r="A177" s="72"/>
      <c r="B177" s="73" t="s">
        <v>133</v>
      </c>
      <c r="C177" s="74" t="s">
        <v>134</v>
      </c>
      <c r="D177" s="75">
        <f>D178+D180</f>
        <v>652477</v>
      </c>
      <c r="E177" s="76">
        <f>E178+E180</f>
        <v>576883</v>
      </c>
      <c r="F177" s="76">
        <f>F178+F180</f>
        <v>371056.1</v>
      </c>
      <c r="G177" s="93">
        <f t="shared" si="8"/>
        <v>64.32085882232619</v>
      </c>
      <c r="H177" s="106">
        <f t="shared" si="7"/>
        <v>0.868776712377009</v>
      </c>
      <c r="I177" s="52"/>
      <c r="K177" s="59"/>
      <c r="L177" s="60"/>
    </row>
    <row r="178" spans="1:12" ht="15" customHeight="1">
      <c r="A178" s="72"/>
      <c r="B178" s="73"/>
      <c r="C178" s="74" t="s">
        <v>16</v>
      </c>
      <c r="D178" s="75">
        <v>617227</v>
      </c>
      <c r="E178" s="76">
        <v>544133</v>
      </c>
      <c r="F178" s="76">
        <v>340208.44</v>
      </c>
      <c r="G178" s="93">
        <f t="shared" si="8"/>
        <v>62.52303021503934</v>
      </c>
      <c r="H178" s="106">
        <f t="shared" si="7"/>
        <v>0.7965511684785965</v>
      </c>
      <c r="I178" s="52"/>
      <c r="K178" s="59"/>
      <c r="L178" s="60"/>
    </row>
    <row r="179" spans="1:12" ht="15" customHeight="1">
      <c r="A179" s="72"/>
      <c r="B179" s="73"/>
      <c r="C179" s="74" t="s">
        <v>204</v>
      </c>
      <c r="D179" s="75">
        <v>248010</v>
      </c>
      <c r="E179" s="76">
        <v>227130</v>
      </c>
      <c r="F179" s="76">
        <v>171938.24</v>
      </c>
      <c r="G179" s="93">
        <f t="shared" si="8"/>
        <v>75.70036542948971</v>
      </c>
      <c r="H179" s="106">
        <f t="shared" si="7"/>
        <v>0.4025696892709462</v>
      </c>
      <c r="I179" s="52"/>
      <c r="K179" s="59"/>
      <c r="L179" s="60"/>
    </row>
    <row r="180" spans="1:12" ht="15" customHeight="1">
      <c r="A180" s="72"/>
      <c r="B180" s="73"/>
      <c r="C180" s="74" t="s">
        <v>67</v>
      </c>
      <c r="D180" s="75">
        <v>35250</v>
      </c>
      <c r="E180" s="76">
        <v>32750</v>
      </c>
      <c r="F180" s="76">
        <v>30847.66</v>
      </c>
      <c r="G180" s="93">
        <f t="shared" si="8"/>
        <v>94.19132824427481</v>
      </c>
      <c r="H180" s="106">
        <f t="shared" si="7"/>
        <v>0.07222554389841257</v>
      </c>
      <c r="I180" s="52"/>
      <c r="K180" s="59"/>
      <c r="L180" s="60"/>
    </row>
    <row r="181" spans="1:12" ht="15" customHeight="1">
      <c r="A181" s="72"/>
      <c r="B181" s="73"/>
      <c r="C181" s="74" t="s">
        <v>215</v>
      </c>
      <c r="D181" s="75">
        <v>1900</v>
      </c>
      <c r="E181" s="76">
        <v>1900</v>
      </c>
      <c r="F181" s="76">
        <v>1661.96</v>
      </c>
      <c r="G181" s="93">
        <f t="shared" si="8"/>
        <v>87.47157894736843</v>
      </c>
      <c r="H181" s="106">
        <f t="shared" si="7"/>
        <v>0.0038912502581202523</v>
      </c>
      <c r="I181" s="52"/>
      <c r="K181" s="59"/>
      <c r="L181" s="60"/>
    </row>
    <row r="182" spans="1:12" ht="15" customHeight="1">
      <c r="A182" s="72"/>
      <c r="B182" s="73">
        <v>85404</v>
      </c>
      <c r="C182" s="74" t="s">
        <v>253</v>
      </c>
      <c r="D182" s="75">
        <v>0</v>
      </c>
      <c r="E182" s="76">
        <f>E183</f>
        <v>46332</v>
      </c>
      <c r="F182" s="76">
        <f>F183</f>
        <v>15342.43</v>
      </c>
      <c r="G182" s="93">
        <f t="shared" si="8"/>
        <v>33.11411119744453</v>
      </c>
      <c r="H182" s="106">
        <f t="shared" si="7"/>
        <v>0.0359221850692507</v>
      </c>
      <c r="I182" s="52"/>
      <c r="K182" s="59"/>
      <c r="L182" s="60"/>
    </row>
    <row r="183" spans="1:12" ht="15" customHeight="1">
      <c r="A183" s="72"/>
      <c r="B183" s="73"/>
      <c r="C183" s="74" t="s">
        <v>16</v>
      </c>
      <c r="D183" s="75">
        <v>0</v>
      </c>
      <c r="E183" s="76">
        <v>46332</v>
      </c>
      <c r="F183" s="76">
        <v>15342.43</v>
      </c>
      <c r="G183" s="93">
        <f t="shared" si="8"/>
        <v>33.11411119744453</v>
      </c>
      <c r="H183" s="106">
        <f t="shared" si="7"/>
        <v>0.0359221850692507</v>
      </c>
      <c r="I183" s="52"/>
      <c r="K183" s="59"/>
      <c r="L183" s="60"/>
    </row>
    <row r="184" spans="1:12" ht="15" customHeight="1">
      <c r="A184" s="72"/>
      <c r="B184" s="73"/>
      <c r="C184" s="74" t="s">
        <v>204</v>
      </c>
      <c r="D184" s="75">
        <v>0</v>
      </c>
      <c r="E184" s="76">
        <v>46332</v>
      </c>
      <c r="F184" s="76">
        <v>15342.43</v>
      </c>
      <c r="G184" s="93">
        <f t="shared" si="8"/>
        <v>33.11411119744453</v>
      </c>
      <c r="H184" s="106">
        <f t="shared" si="7"/>
        <v>0.0359221850692507</v>
      </c>
      <c r="I184" s="52"/>
      <c r="K184" s="59"/>
      <c r="L184" s="60"/>
    </row>
    <row r="185" spans="1:12" ht="31.5" customHeight="1">
      <c r="A185" s="72"/>
      <c r="B185" s="73" t="s">
        <v>135</v>
      </c>
      <c r="C185" s="74" t="s">
        <v>136</v>
      </c>
      <c r="D185" s="75">
        <f>D186</f>
        <v>1034913</v>
      </c>
      <c r="E185" s="76">
        <f>E186</f>
        <v>1111318</v>
      </c>
      <c r="F185" s="76">
        <f>F186</f>
        <v>799603.24</v>
      </c>
      <c r="G185" s="93">
        <f t="shared" si="8"/>
        <v>71.95089434347325</v>
      </c>
      <c r="H185" s="106">
        <f t="shared" si="7"/>
        <v>1.872160770442002</v>
      </c>
      <c r="I185" s="52"/>
      <c r="K185" s="59"/>
      <c r="L185" s="60"/>
    </row>
    <row r="186" spans="1:12" ht="15" customHeight="1">
      <c r="A186" s="72"/>
      <c r="B186" s="73"/>
      <c r="C186" s="74" t="s">
        <v>16</v>
      </c>
      <c r="D186" s="75">
        <v>1034913</v>
      </c>
      <c r="E186" s="76">
        <v>1111318</v>
      </c>
      <c r="F186" s="76">
        <v>799603.24</v>
      </c>
      <c r="G186" s="93">
        <f t="shared" si="8"/>
        <v>71.95089434347325</v>
      </c>
      <c r="H186" s="106">
        <f t="shared" si="7"/>
        <v>1.872160770442002</v>
      </c>
      <c r="I186" s="52"/>
      <c r="K186" s="59"/>
      <c r="L186" s="60"/>
    </row>
    <row r="187" spans="1:12" ht="15" customHeight="1">
      <c r="A187" s="72"/>
      <c r="B187" s="73"/>
      <c r="C187" s="74" t="s">
        <v>205</v>
      </c>
      <c r="D187" s="75">
        <v>916436</v>
      </c>
      <c r="E187" s="76">
        <v>992841</v>
      </c>
      <c r="F187" s="76">
        <v>695930.13</v>
      </c>
      <c r="G187" s="93">
        <f t="shared" si="8"/>
        <v>70.09482182947723</v>
      </c>
      <c r="H187" s="106">
        <f t="shared" si="7"/>
        <v>1.6294244735108911</v>
      </c>
      <c r="I187" s="52"/>
      <c r="K187" s="59"/>
      <c r="L187" s="60"/>
    </row>
    <row r="188" spans="1:12" ht="15" customHeight="1">
      <c r="A188" s="72"/>
      <c r="B188" s="73"/>
      <c r="C188" s="74" t="s">
        <v>215</v>
      </c>
      <c r="D188" s="75">
        <v>600</v>
      </c>
      <c r="E188" s="76">
        <v>600</v>
      </c>
      <c r="F188" s="76">
        <v>41.81</v>
      </c>
      <c r="G188" s="93">
        <f t="shared" si="8"/>
        <v>6.968333333333334</v>
      </c>
      <c r="H188" s="106">
        <f t="shared" si="7"/>
        <v>9.789235197718822E-05</v>
      </c>
      <c r="I188" s="52"/>
      <c r="K188" s="59"/>
      <c r="L188" s="60"/>
    </row>
    <row r="189" spans="1:12" ht="15" customHeight="1">
      <c r="A189" s="72"/>
      <c r="B189" s="73" t="s">
        <v>137</v>
      </c>
      <c r="C189" s="74" t="s">
        <v>138</v>
      </c>
      <c r="D189" s="75">
        <f>D190</f>
        <v>786583</v>
      </c>
      <c r="E189" s="76">
        <f>E190</f>
        <v>806756</v>
      </c>
      <c r="F189" s="76">
        <f>F190</f>
        <v>562330.48</v>
      </c>
      <c r="G189" s="93">
        <f t="shared" si="8"/>
        <v>69.70267094387894</v>
      </c>
      <c r="H189" s="106">
        <f t="shared" si="7"/>
        <v>1.3166193081956756</v>
      </c>
      <c r="I189" s="52"/>
      <c r="K189" s="59"/>
      <c r="L189" s="60"/>
    </row>
    <row r="190" spans="1:12" ht="15" customHeight="1">
      <c r="A190" s="72"/>
      <c r="B190" s="73"/>
      <c r="C190" s="74" t="s">
        <v>16</v>
      </c>
      <c r="D190" s="75">
        <v>786583</v>
      </c>
      <c r="E190" s="76">
        <v>806756</v>
      </c>
      <c r="F190" s="76">
        <v>562330.48</v>
      </c>
      <c r="G190" s="93">
        <f t="shared" si="8"/>
        <v>69.70267094387894</v>
      </c>
      <c r="H190" s="106">
        <f t="shared" si="7"/>
        <v>1.3166193081956756</v>
      </c>
      <c r="I190" s="52"/>
      <c r="K190" s="59"/>
      <c r="L190" s="60"/>
    </row>
    <row r="191" spans="1:12" ht="15" customHeight="1">
      <c r="A191" s="72"/>
      <c r="B191" s="73"/>
      <c r="C191" s="74" t="s">
        <v>204</v>
      </c>
      <c r="D191" s="75">
        <v>459842</v>
      </c>
      <c r="E191" s="76">
        <v>478665</v>
      </c>
      <c r="F191" s="76">
        <v>355167.55</v>
      </c>
      <c r="G191" s="93">
        <f t="shared" si="8"/>
        <v>74.19960724097228</v>
      </c>
      <c r="H191" s="106">
        <f t="shared" si="7"/>
        <v>0.8315758626040562</v>
      </c>
      <c r="I191" s="52"/>
      <c r="K191" s="59"/>
      <c r="L191" s="60"/>
    </row>
    <row r="192" spans="1:12" ht="15" customHeight="1">
      <c r="A192" s="72"/>
      <c r="B192" s="73"/>
      <c r="C192" s="74" t="s">
        <v>215</v>
      </c>
      <c r="D192" s="75">
        <v>1000</v>
      </c>
      <c r="E192" s="76">
        <v>1000</v>
      </c>
      <c r="F192" s="76">
        <v>465.17</v>
      </c>
      <c r="G192" s="93">
        <f t="shared" si="8"/>
        <v>46.517</v>
      </c>
      <c r="H192" s="106">
        <f t="shared" si="7"/>
        <v>0.0010891314367191735</v>
      </c>
      <c r="I192" s="52"/>
      <c r="K192" s="59"/>
      <c r="L192" s="60"/>
    </row>
    <row r="193" spans="1:12" ht="15" customHeight="1">
      <c r="A193" s="72"/>
      <c r="B193" s="73" t="s">
        <v>139</v>
      </c>
      <c r="C193" s="74" t="s">
        <v>140</v>
      </c>
      <c r="D193" s="75">
        <f>D194</f>
        <v>3553679</v>
      </c>
      <c r="E193" s="76">
        <f>E194</f>
        <v>4330474</v>
      </c>
      <c r="F193" s="76">
        <f>F194</f>
        <v>3424689.59</v>
      </c>
      <c r="G193" s="93">
        <f t="shared" si="8"/>
        <v>79.0834811616465</v>
      </c>
      <c r="H193" s="106">
        <f t="shared" si="7"/>
        <v>8.018438621308118</v>
      </c>
      <c r="I193" s="52"/>
      <c r="K193" s="59"/>
      <c r="L193" s="60"/>
    </row>
    <row r="194" spans="1:12" ht="15" customHeight="1">
      <c r="A194" s="72"/>
      <c r="B194" s="73"/>
      <c r="C194" s="74" t="s">
        <v>16</v>
      </c>
      <c r="D194" s="75">
        <v>3553679</v>
      </c>
      <c r="E194" s="76">
        <v>4330474</v>
      </c>
      <c r="F194" s="76">
        <v>3424689.59</v>
      </c>
      <c r="G194" s="93">
        <f t="shared" si="8"/>
        <v>79.0834811616465</v>
      </c>
      <c r="H194" s="106">
        <f t="shared" si="7"/>
        <v>8.018438621308118</v>
      </c>
      <c r="I194" s="52"/>
      <c r="K194" s="59"/>
      <c r="L194" s="60"/>
    </row>
    <row r="195" spans="1:12" ht="15" customHeight="1">
      <c r="A195" s="72"/>
      <c r="B195" s="73"/>
      <c r="C195" s="74" t="s">
        <v>204</v>
      </c>
      <c r="D195" s="75">
        <v>1491650</v>
      </c>
      <c r="E195" s="76">
        <v>1507557</v>
      </c>
      <c r="F195" s="76">
        <v>1284413.05</v>
      </c>
      <c r="G195" s="93">
        <f t="shared" si="8"/>
        <v>85.19830759301307</v>
      </c>
      <c r="H195" s="106">
        <f t="shared" si="7"/>
        <v>3.007276115156514</v>
      </c>
      <c r="I195" s="52"/>
      <c r="K195" s="59"/>
      <c r="L195" s="60"/>
    </row>
    <row r="196" spans="1:12" ht="15" customHeight="1">
      <c r="A196" s="72"/>
      <c r="B196" s="73"/>
      <c r="C196" s="74" t="s">
        <v>232</v>
      </c>
      <c r="D196" s="75">
        <v>1477695</v>
      </c>
      <c r="E196" s="76">
        <v>1957354</v>
      </c>
      <c r="F196" s="76">
        <v>1436227</v>
      </c>
      <c r="G196" s="93">
        <f t="shared" si="8"/>
        <v>73.37594528123171</v>
      </c>
      <c r="H196" s="106">
        <f t="shared" si="7"/>
        <v>3.3627275532920615</v>
      </c>
      <c r="I196" s="52"/>
      <c r="K196" s="59"/>
      <c r="L196" s="60"/>
    </row>
    <row r="197" spans="1:12" ht="15" customHeight="1">
      <c r="A197" s="72"/>
      <c r="B197" s="73"/>
      <c r="C197" s="74" t="s">
        <v>215</v>
      </c>
      <c r="D197" s="75">
        <v>3495</v>
      </c>
      <c r="E197" s="76">
        <v>53224</v>
      </c>
      <c r="F197" s="76">
        <v>50194.41</v>
      </c>
      <c r="G197" s="93">
        <f t="shared" si="8"/>
        <v>94.30784984217647</v>
      </c>
      <c r="H197" s="106">
        <f t="shared" si="7"/>
        <v>0.11752329229866769</v>
      </c>
      <c r="I197" s="52"/>
      <c r="K197" s="59"/>
      <c r="L197" s="60"/>
    </row>
    <row r="198" spans="1:12" ht="15" customHeight="1">
      <c r="A198" s="72"/>
      <c r="B198" s="73" t="s">
        <v>141</v>
      </c>
      <c r="C198" s="74" t="s">
        <v>256</v>
      </c>
      <c r="D198" s="75">
        <f>D199</f>
        <v>29492</v>
      </c>
      <c r="E198" s="76">
        <v>0</v>
      </c>
      <c r="F198" s="76">
        <f>F199</f>
        <v>0</v>
      </c>
      <c r="G198" s="93">
        <v>0</v>
      </c>
      <c r="H198" s="106">
        <f t="shared" si="7"/>
        <v>0</v>
      </c>
      <c r="I198" s="52"/>
      <c r="K198" s="59"/>
      <c r="L198" s="60"/>
    </row>
    <row r="199" spans="1:12" ht="15" customHeight="1">
      <c r="A199" s="72"/>
      <c r="B199" s="73"/>
      <c r="C199" s="74" t="s">
        <v>16</v>
      </c>
      <c r="D199" s="75">
        <f>D200</f>
        <v>29492</v>
      </c>
      <c r="E199" s="76">
        <v>0</v>
      </c>
      <c r="F199" s="76">
        <v>0</v>
      </c>
      <c r="G199" s="93">
        <v>0</v>
      </c>
      <c r="H199" s="106">
        <f t="shared" si="7"/>
        <v>0</v>
      </c>
      <c r="I199" s="52"/>
      <c r="K199" s="59"/>
      <c r="L199" s="60"/>
    </row>
    <row r="200" spans="1:12" ht="15" customHeight="1">
      <c r="A200" s="72"/>
      <c r="B200" s="73"/>
      <c r="C200" s="74" t="s">
        <v>215</v>
      </c>
      <c r="D200" s="75">
        <v>29492</v>
      </c>
      <c r="E200" s="76">
        <v>0</v>
      </c>
      <c r="F200" s="76">
        <v>0</v>
      </c>
      <c r="G200" s="93">
        <v>0</v>
      </c>
      <c r="H200" s="106">
        <f t="shared" si="7"/>
        <v>0</v>
      </c>
      <c r="I200" s="52"/>
      <c r="K200" s="59"/>
      <c r="L200" s="60"/>
    </row>
    <row r="201" spans="1:12" ht="15" customHeight="1">
      <c r="A201" s="72"/>
      <c r="B201" s="73">
        <v>85416</v>
      </c>
      <c r="C201" s="74" t="s">
        <v>254</v>
      </c>
      <c r="D201" s="75">
        <v>0</v>
      </c>
      <c r="E201" s="76">
        <f>E202</f>
        <v>29492</v>
      </c>
      <c r="F201" s="76">
        <f>F202</f>
        <v>14528</v>
      </c>
      <c r="G201" s="93">
        <f t="shared" si="8"/>
        <v>49.260816492608164</v>
      </c>
      <c r="H201" s="106">
        <f t="shared" si="7"/>
        <v>0.03401530948396533</v>
      </c>
      <c r="I201" s="52"/>
      <c r="K201" s="59"/>
      <c r="L201" s="60"/>
    </row>
    <row r="202" spans="1:12" ht="15" customHeight="1">
      <c r="A202" s="72"/>
      <c r="B202" s="73"/>
      <c r="C202" s="74" t="s">
        <v>16</v>
      </c>
      <c r="D202" s="75">
        <v>0</v>
      </c>
      <c r="E202" s="76">
        <v>29492</v>
      </c>
      <c r="F202" s="76">
        <v>14528</v>
      </c>
      <c r="G202" s="93">
        <f t="shared" si="8"/>
        <v>49.260816492608164</v>
      </c>
      <c r="H202" s="106">
        <f aca="true" t="shared" si="9" ref="H202:H260">(F202/42710180.27)*100</f>
        <v>0.03401530948396533</v>
      </c>
      <c r="I202" s="52"/>
      <c r="K202" s="59"/>
      <c r="L202" s="60"/>
    </row>
    <row r="203" spans="1:12" ht="15" customHeight="1">
      <c r="A203" s="72"/>
      <c r="B203" s="73"/>
      <c r="C203" s="74" t="s">
        <v>215</v>
      </c>
      <c r="D203" s="75">
        <v>0</v>
      </c>
      <c r="E203" s="76">
        <v>29492</v>
      </c>
      <c r="F203" s="76">
        <v>14528</v>
      </c>
      <c r="G203" s="93">
        <f t="shared" si="8"/>
        <v>49.260816492608164</v>
      </c>
      <c r="H203" s="106">
        <f t="shared" si="9"/>
        <v>0.03401530948396533</v>
      </c>
      <c r="I203" s="52"/>
      <c r="K203" s="59"/>
      <c r="L203" s="60"/>
    </row>
    <row r="204" spans="1:12" ht="15" customHeight="1">
      <c r="A204" s="72"/>
      <c r="B204" s="73" t="s">
        <v>143</v>
      </c>
      <c r="C204" s="74" t="s">
        <v>144</v>
      </c>
      <c r="D204" s="75">
        <f>D205</f>
        <v>397645</v>
      </c>
      <c r="E204" s="76">
        <f>E205</f>
        <v>399535</v>
      </c>
      <c r="F204" s="76">
        <f>F205</f>
        <v>299637</v>
      </c>
      <c r="G204" s="93">
        <f t="shared" si="8"/>
        <v>74.99643335377377</v>
      </c>
      <c r="H204" s="106">
        <f t="shared" si="9"/>
        <v>0.7015587340203</v>
      </c>
      <c r="I204" s="52"/>
      <c r="K204" s="59"/>
      <c r="L204" s="60"/>
    </row>
    <row r="205" spans="1:12" ht="15" customHeight="1">
      <c r="A205" s="72"/>
      <c r="B205" s="73"/>
      <c r="C205" s="74" t="s">
        <v>16</v>
      </c>
      <c r="D205" s="75">
        <v>397645</v>
      </c>
      <c r="E205" s="76">
        <v>399535</v>
      </c>
      <c r="F205" s="76">
        <f>F206</f>
        <v>299637</v>
      </c>
      <c r="G205" s="93">
        <f t="shared" si="8"/>
        <v>74.99643335377377</v>
      </c>
      <c r="H205" s="106">
        <f t="shared" si="9"/>
        <v>0.7015587340203</v>
      </c>
      <c r="I205" s="52"/>
      <c r="K205" s="59"/>
      <c r="L205" s="60"/>
    </row>
    <row r="206" spans="1:12" ht="15" customHeight="1">
      <c r="A206" s="72"/>
      <c r="B206" s="73"/>
      <c r="C206" s="74" t="s">
        <v>238</v>
      </c>
      <c r="D206" s="75">
        <v>397645</v>
      </c>
      <c r="E206" s="76">
        <v>399535</v>
      </c>
      <c r="F206" s="76">
        <v>299637</v>
      </c>
      <c r="G206" s="93">
        <f t="shared" si="8"/>
        <v>74.99643335377377</v>
      </c>
      <c r="H206" s="106">
        <f t="shared" si="9"/>
        <v>0.7015587340203</v>
      </c>
      <c r="I206" s="52"/>
      <c r="K206" s="59"/>
      <c r="L206" s="60"/>
    </row>
    <row r="207" spans="1:12" ht="15" customHeight="1">
      <c r="A207" s="72"/>
      <c r="B207" s="73">
        <v>85420</v>
      </c>
      <c r="C207" s="74" t="s">
        <v>182</v>
      </c>
      <c r="D207" s="75">
        <f>D208+D209</f>
        <v>2078133</v>
      </c>
      <c r="E207" s="76">
        <f>E208+E209</f>
        <v>2590490</v>
      </c>
      <c r="F207" s="76">
        <f>F208+F209</f>
        <v>1866058.51</v>
      </c>
      <c r="G207" s="93">
        <f t="shared" si="8"/>
        <v>72.03496288346992</v>
      </c>
      <c r="H207" s="106">
        <f t="shared" si="9"/>
        <v>4.36911878667657</v>
      </c>
      <c r="I207" s="52"/>
      <c r="K207" s="59"/>
      <c r="L207" s="60"/>
    </row>
    <row r="208" spans="1:12" ht="15" customHeight="1">
      <c r="A208" s="72"/>
      <c r="B208" s="73"/>
      <c r="C208" s="74" t="s">
        <v>16</v>
      </c>
      <c r="D208" s="75">
        <v>2078133</v>
      </c>
      <c r="E208" s="76">
        <v>2500490</v>
      </c>
      <c r="F208" s="76">
        <v>1807080.01</v>
      </c>
      <c r="G208" s="93">
        <f t="shared" si="8"/>
        <v>72.26903566900887</v>
      </c>
      <c r="H208" s="106">
        <f t="shared" si="9"/>
        <v>4.2310287584276685</v>
      </c>
      <c r="I208" s="52"/>
      <c r="K208" s="59"/>
      <c r="L208" s="60"/>
    </row>
    <row r="209" spans="1:12" ht="15" customHeight="1">
      <c r="A209" s="72"/>
      <c r="B209" s="73"/>
      <c r="C209" s="74" t="s">
        <v>67</v>
      </c>
      <c r="D209" s="75">
        <v>0</v>
      </c>
      <c r="E209" s="76">
        <v>90000</v>
      </c>
      <c r="F209" s="76">
        <v>58978.5</v>
      </c>
      <c r="G209" s="93">
        <f t="shared" si="8"/>
        <v>65.53166666666667</v>
      </c>
      <c r="H209" s="106">
        <f t="shared" si="9"/>
        <v>0.13809002824890207</v>
      </c>
      <c r="I209" s="52"/>
      <c r="K209" s="59"/>
      <c r="L209" s="60"/>
    </row>
    <row r="210" spans="1:12" ht="15" customHeight="1">
      <c r="A210" s="72"/>
      <c r="B210" s="73"/>
      <c r="C210" s="74" t="s">
        <v>209</v>
      </c>
      <c r="D210" s="75">
        <v>1661340</v>
      </c>
      <c r="E210" s="76">
        <v>1900823</v>
      </c>
      <c r="F210" s="76">
        <v>1369834.73</v>
      </c>
      <c r="G210" s="93">
        <f aca="true" t="shared" si="10" ref="G210:G260">F210/E210*100</f>
        <v>72.06534906195895</v>
      </c>
      <c r="H210" s="106">
        <f t="shared" si="9"/>
        <v>3.207279204490231</v>
      </c>
      <c r="I210" s="52"/>
      <c r="K210" s="59"/>
      <c r="L210" s="60"/>
    </row>
    <row r="211" spans="1:12" ht="15" customHeight="1">
      <c r="A211" s="72"/>
      <c r="B211" s="73"/>
      <c r="C211" s="74" t="s">
        <v>215</v>
      </c>
      <c r="D211" s="75">
        <v>1000</v>
      </c>
      <c r="E211" s="76">
        <v>10560</v>
      </c>
      <c r="F211" s="76">
        <v>122.56</v>
      </c>
      <c r="G211" s="93">
        <f t="shared" si="10"/>
        <v>1.1606060606060606</v>
      </c>
      <c r="H211" s="106">
        <f t="shared" si="9"/>
        <v>0.00028695734652772515</v>
      </c>
      <c r="I211" s="52"/>
      <c r="K211" s="59"/>
      <c r="L211" s="60"/>
    </row>
    <row r="212" spans="1:12" ht="31.5" customHeight="1">
      <c r="A212" s="72"/>
      <c r="B212" s="73"/>
      <c r="C212" s="63" t="s">
        <v>242</v>
      </c>
      <c r="D212" s="75">
        <v>0</v>
      </c>
      <c r="E212" s="76">
        <v>157414</v>
      </c>
      <c r="F212" s="76">
        <v>116504.17</v>
      </c>
      <c r="G212" s="93">
        <f t="shared" si="10"/>
        <v>74.01131411437356</v>
      </c>
      <c r="H212" s="106">
        <f t="shared" si="9"/>
        <v>0.2727784553085427</v>
      </c>
      <c r="I212" s="52"/>
      <c r="K212" s="59"/>
      <c r="L212" s="60"/>
    </row>
    <row r="213" spans="1:12" ht="15" customHeight="1">
      <c r="A213" s="77"/>
      <c r="B213" s="73" t="s">
        <v>146</v>
      </c>
      <c r="C213" s="74" t="s">
        <v>101</v>
      </c>
      <c r="D213" s="75">
        <f>D214</f>
        <v>13168</v>
      </c>
      <c r="E213" s="76">
        <f>E214</f>
        <v>25439</v>
      </c>
      <c r="F213" s="76">
        <f>F214</f>
        <v>2873.16</v>
      </c>
      <c r="G213" s="93">
        <f t="shared" si="10"/>
        <v>11.294311883328746</v>
      </c>
      <c r="H213" s="106">
        <f t="shared" si="9"/>
        <v>0.006727108108270224</v>
      </c>
      <c r="I213" s="52"/>
      <c r="K213" s="59"/>
      <c r="L213" s="60"/>
    </row>
    <row r="214" spans="1:12" ht="15" customHeight="1">
      <c r="A214" s="77"/>
      <c r="B214" s="73"/>
      <c r="C214" s="74" t="s">
        <v>16</v>
      </c>
      <c r="D214" s="75">
        <v>13168</v>
      </c>
      <c r="E214" s="76">
        <v>25439</v>
      </c>
      <c r="F214" s="76">
        <v>2873.16</v>
      </c>
      <c r="G214" s="93">
        <f t="shared" si="10"/>
        <v>11.294311883328746</v>
      </c>
      <c r="H214" s="106">
        <f t="shared" si="9"/>
        <v>0.006727108108270224</v>
      </c>
      <c r="I214" s="52"/>
      <c r="K214" s="59"/>
      <c r="L214" s="60"/>
    </row>
    <row r="215" spans="1:12" ht="15" customHeight="1">
      <c r="A215" s="77"/>
      <c r="B215" s="73" t="s">
        <v>147</v>
      </c>
      <c r="C215" s="74" t="s">
        <v>11</v>
      </c>
      <c r="D215" s="75">
        <f>D216</f>
        <v>64087</v>
      </c>
      <c r="E215" s="76">
        <f>E216</f>
        <v>64087</v>
      </c>
      <c r="F215" s="76">
        <f>F216</f>
        <v>55207</v>
      </c>
      <c r="G215" s="93">
        <f t="shared" si="10"/>
        <v>86.14383572331363</v>
      </c>
      <c r="H215" s="106">
        <f t="shared" si="9"/>
        <v>0.1292595808563652</v>
      </c>
      <c r="I215" s="52"/>
      <c r="K215" s="59"/>
      <c r="L215" s="60"/>
    </row>
    <row r="216" spans="1:12" ht="15" customHeight="1">
      <c r="A216" s="77"/>
      <c r="B216" s="73"/>
      <c r="C216" s="74" t="s">
        <v>148</v>
      </c>
      <c r="D216" s="75">
        <v>64087</v>
      </c>
      <c r="E216" s="76">
        <v>64087</v>
      </c>
      <c r="F216" s="76">
        <v>55207</v>
      </c>
      <c r="G216" s="93">
        <f t="shared" si="10"/>
        <v>86.14383572331363</v>
      </c>
      <c r="H216" s="106">
        <f t="shared" si="9"/>
        <v>0.1292595808563652</v>
      </c>
      <c r="I216" s="52"/>
      <c r="K216" s="59"/>
      <c r="L216" s="60"/>
    </row>
    <row r="217" spans="1:12" ht="15" customHeight="1">
      <c r="A217" s="77"/>
      <c r="B217" s="73"/>
      <c r="C217" s="74" t="s">
        <v>215</v>
      </c>
      <c r="D217" s="75">
        <v>4880</v>
      </c>
      <c r="E217" s="76">
        <v>4880</v>
      </c>
      <c r="F217" s="76">
        <v>0</v>
      </c>
      <c r="G217" s="93">
        <f t="shared" si="10"/>
        <v>0</v>
      </c>
      <c r="H217" s="106">
        <f t="shared" si="9"/>
        <v>0</v>
      </c>
      <c r="I217" s="52"/>
      <c r="K217" s="59"/>
      <c r="L217" s="60"/>
    </row>
    <row r="218" spans="1:12" ht="15" customHeight="1">
      <c r="A218" s="77">
        <v>855</v>
      </c>
      <c r="B218" s="73"/>
      <c r="C218" s="79" t="s">
        <v>247</v>
      </c>
      <c r="D218" s="80">
        <f>D219+D224+D229</f>
        <v>4721518</v>
      </c>
      <c r="E218" s="81">
        <f>E219+E224+E229</f>
        <v>4864952</v>
      </c>
      <c r="F218" s="81">
        <f>F219+F224+F229</f>
        <v>3253908.38</v>
      </c>
      <c r="G218" s="95">
        <f t="shared" si="10"/>
        <v>66.88469649854716</v>
      </c>
      <c r="H218" s="106">
        <f t="shared" si="9"/>
        <v>7.618577958299026</v>
      </c>
      <c r="I218" s="52"/>
      <c r="K218" s="59"/>
      <c r="L218" s="60"/>
    </row>
    <row r="219" spans="1:12" ht="15" customHeight="1">
      <c r="A219" s="77"/>
      <c r="B219" s="73">
        <v>85508</v>
      </c>
      <c r="C219" s="74" t="s">
        <v>120</v>
      </c>
      <c r="D219" s="75">
        <f>D220</f>
        <v>2791148</v>
      </c>
      <c r="E219" s="76">
        <f>E220</f>
        <v>2889778</v>
      </c>
      <c r="F219" s="76">
        <f>F220</f>
        <v>1928025.32</v>
      </c>
      <c r="G219" s="93">
        <f t="shared" si="10"/>
        <v>66.71880400501354</v>
      </c>
      <c r="H219" s="106">
        <f t="shared" si="9"/>
        <v>4.514205530886653</v>
      </c>
      <c r="I219" s="52"/>
      <c r="K219" s="59"/>
      <c r="L219" s="60"/>
    </row>
    <row r="220" spans="1:12" ht="15" customHeight="1">
      <c r="A220" s="77"/>
      <c r="B220" s="73"/>
      <c r="C220" s="74" t="s">
        <v>16</v>
      </c>
      <c r="D220" s="75">
        <v>2791148</v>
      </c>
      <c r="E220" s="76">
        <v>2889778</v>
      </c>
      <c r="F220" s="76">
        <v>1928025.32</v>
      </c>
      <c r="G220" s="93">
        <f t="shared" si="10"/>
        <v>66.71880400501354</v>
      </c>
      <c r="H220" s="106">
        <f t="shared" si="9"/>
        <v>4.514205530886653</v>
      </c>
      <c r="I220" s="52"/>
      <c r="K220" s="59"/>
      <c r="L220" s="60"/>
    </row>
    <row r="221" spans="1:12" ht="15" customHeight="1">
      <c r="A221" s="77"/>
      <c r="B221" s="73"/>
      <c r="C221" s="74" t="s">
        <v>236</v>
      </c>
      <c r="D221" s="75">
        <v>195000</v>
      </c>
      <c r="E221" s="76">
        <v>200000</v>
      </c>
      <c r="F221" s="76">
        <v>143698.08</v>
      </c>
      <c r="G221" s="93">
        <f t="shared" si="10"/>
        <v>71.84904</v>
      </c>
      <c r="H221" s="106">
        <f t="shared" si="9"/>
        <v>0.3364492472089488</v>
      </c>
      <c r="I221" s="52"/>
      <c r="K221" s="59"/>
      <c r="L221" s="60"/>
    </row>
    <row r="222" spans="1:12" ht="15" customHeight="1">
      <c r="A222" s="77"/>
      <c r="B222" s="73"/>
      <c r="C222" s="74" t="s">
        <v>210</v>
      </c>
      <c r="D222" s="75">
        <v>417340</v>
      </c>
      <c r="E222" s="76">
        <v>450650</v>
      </c>
      <c r="F222" s="76">
        <v>266332.08</v>
      </c>
      <c r="G222" s="93">
        <f t="shared" si="10"/>
        <v>59.09954066348608</v>
      </c>
      <c r="H222" s="106">
        <f t="shared" si="9"/>
        <v>0.6235798545366336</v>
      </c>
      <c r="I222" s="52"/>
      <c r="K222" s="59"/>
      <c r="L222" s="60"/>
    </row>
    <row r="223" spans="1:12" ht="15" customHeight="1">
      <c r="A223" s="77"/>
      <c r="B223" s="73"/>
      <c r="C223" s="74" t="s">
        <v>215</v>
      </c>
      <c r="D223" s="75">
        <v>2172620</v>
      </c>
      <c r="E223" s="76">
        <v>2232940</v>
      </c>
      <c r="F223" s="76">
        <v>1514652.28</v>
      </c>
      <c r="G223" s="93">
        <f t="shared" si="10"/>
        <v>67.83219790948257</v>
      </c>
      <c r="H223" s="106">
        <f t="shared" si="9"/>
        <v>3.546349536398245</v>
      </c>
      <c r="I223" s="52"/>
      <c r="K223" s="59"/>
      <c r="L223" s="60"/>
    </row>
    <row r="224" spans="1:12" ht="15" customHeight="1">
      <c r="A224" s="77"/>
      <c r="B224" s="73">
        <v>85510</v>
      </c>
      <c r="C224" s="74" t="s">
        <v>248</v>
      </c>
      <c r="D224" s="75">
        <f>D225</f>
        <v>1923870</v>
      </c>
      <c r="E224" s="76">
        <f>E225</f>
        <v>1968674</v>
      </c>
      <c r="F224" s="76">
        <f>F225</f>
        <v>1319383.06</v>
      </c>
      <c r="G224" s="93">
        <f t="shared" si="10"/>
        <v>67.01886955382152</v>
      </c>
      <c r="H224" s="106">
        <f t="shared" si="9"/>
        <v>3.089153573361867</v>
      </c>
      <c r="I224" s="52"/>
      <c r="K224" s="59"/>
      <c r="L224" s="60"/>
    </row>
    <row r="225" spans="1:12" ht="15" customHeight="1">
      <c r="A225" s="77"/>
      <c r="B225" s="73"/>
      <c r="C225" s="74" t="s">
        <v>16</v>
      </c>
      <c r="D225" s="75">
        <v>1923870</v>
      </c>
      <c r="E225" s="76">
        <v>1968674</v>
      </c>
      <c r="F225" s="76">
        <v>1319383.06</v>
      </c>
      <c r="G225" s="93">
        <f t="shared" si="10"/>
        <v>67.01886955382152</v>
      </c>
      <c r="H225" s="106">
        <f t="shared" si="9"/>
        <v>3.089153573361867</v>
      </c>
      <c r="I225" s="52"/>
      <c r="K225" s="59"/>
      <c r="L225" s="60"/>
    </row>
    <row r="226" spans="1:12" ht="15" customHeight="1">
      <c r="A226" s="77"/>
      <c r="B226" s="73"/>
      <c r="C226" s="74" t="s">
        <v>236</v>
      </c>
      <c r="D226" s="75">
        <v>734270</v>
      </c>
      <c r="E226" s="76">
        <v>749470</v>
      </c>
      <c r="F226" s="76">
        <v>556414.52</v>
      </c>
      <c r="G226" s="93">
        <f t="shared" si="10"/>
        <v>74.24106635355652</v>
      </c>
      <c r="H226" s="106">
        <f t="shared" si="9"/>
        <v>1.3027679033020385</v>
      </c>
      <c r="I226" s="52"/>
      <c r="K226" s="59"/>
      <c r="L226" s="60"/>
    </row>
    <row r="227" spans="1:12" ht="15" customHeight="1">
      <c r="A227" s="77"/>
      <c r="B227" s="73"/>
      <c r="C227" s="74" t="s">
        <v>210</v>
      </c>
      <c r="D227" s="75">
        <v>708300</v>
      </c>
      <c r="E227" s="76">
        <v>704300</v>
      </c>
      <c r="F227" s="76">
        <v>492535.37</v>
      </c>
      <c r="G227" s="93">
        <f t="shared" si="10"/>
        <v>69.93260968337356</v>
      </c>
      <c r="H227" s="106">
        <f t="shared" si="9"/>
        <v>1.1532036785758104</v>
      </c>
      <c r="I227" s="52"/>
      <c r="K227" s="59"/>
      <c r="L227" s="60"/>
    </row>
    <row r="228" spans="1:12" ht="15" customHeight="1">
      <c r="A228" s="77"/>
      <c r="B228" s="73"/>
      <c r="C228" s="74" t="s">
        <v>215</v>
      </c>
      <c r="D228" s="75">
        <v>101200</v>
      </c>
      <c r="E228" s="76">
        <v>123800</v>
      </c>
      <c r="F228" s="76">
        <v>67895.96</v>
      </c>
      <c r="G228" s="93">
        <f t="shared" si="10"/>
        <v>54.84326332794831</v>
      </c>
      <c r="H228" s="106">
        <f t="shared" si="9"/>
        <v>0.15896903167063126</v>
      </c>
      <c r="I228" s="52"/>
      <c r="K228" s="59"/>
      <c r="L228" s="60"/>
    </row>
    <row r="229" spans="1:12" ht="15" customHeight="1">
      <c r="A229" s="77"/>
      <c r="B229" s="73">
        <v>85595</v>
      </c>
      <c r="C229" s="74" t="s">
        <v>11</v>
      </c>
      <c r="D229" s="75">
        <f>D230</f>
        <v>6500</v>
      </c>
      <c r="E229" s="76">
        <f>E230</f>
        <v>6500</v>
      </c>
      <c r="F229" s="76">
        <v>6500</v>
      </c>
      <c r="G229" s="93">
        <f t="shared" si="10"/>
        <v>100</v>
      </c>
      <c r="H229" s="106">
        <f t="shared" si="9"/>
        <v>0.015218854050507614</v>
      </c>
      <c r="I229" s="52"/>
      <c r="K229" s="59"/>
      <c r="L229" s="60"/>
    </row>
    <row r="230" spans="1:12" ht="15" customHeight="1">
      <c r="A230" s="77"/>
      <c r="B230" s="73"/>
      <c r="C230" s="74" t="s">
        <v>16</v>
      </c>
      <c r="D230" s="75">
        <v>6500</v>
      </c>
      <c r="E230" s="76">
        <v>6500</v>
      </c>
      <c r="F230" s="76">
        <v>6500</v>
      </c>
      <c r="G230" s="93">
        <f t="shared" si="10"/>
        <v>100</v>
      </c>
      <c r="H230" s="106">
        <f t="shared" si="9"/>
        <v>0.015218854050507614</v>
      </c>
      <c r="I230" s="52"/>
      <c r="K230" s="59"/>
      <c r="L230" s="60"/>
    </row>
    <row r="231" spans="1:12" ht="30" customHeight="1">
      <c r="A231" s="77" t="s">
        <v>149</v>
      </c>
      <c r="B231" s="78"/>
      <c r="C231" s="79" t="s">
        <v>150</v>
      </c>
      <c r="D231" s="80">
        <f>D235+D232</f>
        <v>125000</v>
      </c>
      <c r="E231" s="81">
        <f>E232+E235</f>
        <v>132500</v>
      </c>
      <c r="F231" s="95">
        <f>F232+F235</f>
        <v>27401.18</v>
      </c>
      <c r="G231" s="95">
        <f t="shared" si="10"/>
        <v>20.680135849056605</v>
      </c>
      <c r="H231" s="106">
        <f t="shared" si="9"/>
        <v>0.06415608603564435</v>
      </c>
      <c r="I231" s="52"/>
      <c r="K231" s="59"/>
      <c r="L231" s="60"/>
    </row>
    <row r="232" spans="1:12" ht="15" customHeight="1">
      <c r="A232" s="72"/>
      <c r="B232" s="73">
        <v>90002</v>
      </c>
      <c r="C232" s="74" t="s">
        <v>201</v>
      </c>
      <c r="D232" s="75">
        <f>D233</f>
        <v>75000</v>
      </c>
      <c r="E232" s="76">
        <f>E233</f>
        <v>75000</v>
      </c>
      <c r="F232" s="76">
        <v>5712.68</v>
      </c>
      <c r="G232" s="93">
        <f t="shared" si="10"/>
        <v>7.616906666666667</v>
      </c>
      <c r="H232" s="106">
        <f t="shared" si="9"/>
        <v>0.01337545279342367</v>
      </c>
      <c r="I232" s="52"/>
      <c r="K232" s="59"/>
      <c r="L232" s="60"/>
    </row>
    <row r="233" spans="1:12" ht="15" customHeight="1">
      <c r="A233" s="72"/>
      <c r="B233" s="73"/>
      <c r="C233" s="74" t="s">
        <v>58</v>
      </c>
      <c r="D233" s="75">
        <v>75000</v>
      </c>
      <c r="E233" s="76">
        <v>75000</v>
      </c>
      <c r="F233" s="76">
        <v>5712.68</v>
      </c>
      <c r="G233" s="93">
        <f t="shared" si="10"/>
        <v>7.616906666666667</v>
      </c>
      <c r="H233" s="106">
        <f t="shared" si="9"/>
        <v>0.01337545279342367</v>
      </c>
      <c r="I233" s="52"/>
      <c r="K233" s="59"/>
      <c r="L233" s="60"/>
    </row>
    <row r="234" spans="1:12" ht="15" customHeight="1">
      <c r="A234" s="72"/>
      <c r="B234" s="73"/>
      <c r="C234" s="74" t="s">
        <v>239</v>
      </c>
      <c r="D234" s="75">
        <v>60000</v>
      </c>
      <c r="E234" s="76">
        <v>60000</v>
      </c>
      <c r="F234" s="76">
        <v>5712.68</v>
      </c>
      <c r="G234" s="93">
        <f t="shared" si="10"/>
        <v>9.521133333333335</v>
      </c>
      <c r="H234" s="106">
        <f t="shared" si="9"/>
        <v>0.01337545279342367</v>
      </c>
      <c r="I234" s="52"/>
      <c r="K234" s="59"/>
      <c r="L234" s="60"/>
    </row>
    <row r="235" spans="1:12" ht="15" customHeight="1">
      <c r="A235" s="72"/>
      <c r="B235" s="73">
        <v>90095</v>
      </c>
      <c r="C235" s="74" t="s">
        <v>11</v>
      </c>
      <c r="D235" s="75">
        <f>D236</f>
        <v>50000</v>
      </c>
      <c r="E235" s="76">
        <f>E236</f>
        <v>57500</v>
      </c>
      <c r="F235" s="76">
        <v>21688.5</v>
      </c>
      <c r="G235" s="93">
        <f t="shared" si="10"/>
        <v>37.71913043478261</v>
      </c>
      <c r="H235" s="106">
        <f t="shared" si="9"/>
        <v>0.05078063324222068</v>
      </c>
      <c r="I235" s="52"/>
      <c r="K235" s="59"/>
      <c r="L235" s="60"/>
    </row>
    <row r="236" spans="1:12" ht="15" customHeight="1">
      <c r="A236" s="72"/>
      <c r="B236" s="73"/>
      <c r="C236" s="74" t="s">
        <v>58</v>
      </c>
      <c r="D236" s="75">
        <v>50000</v>
      </c>
      <c r="E236" s="76">
        <v>57500</v>
      </c>
      <c r="F236" s="76">
        <v>21688.5</v>
      </c>
      <c r="G236" s="93">
        <f t="shared" si="10"/>
        <v>37.71913043478261</v>
      </c>
      <c r="H236" s="106">
        <f t="shared" si="9"/>
        <v>0.05078063324222068</v>
      </c>
      <c r="I236" s="52"/>
      <c r="K236" s="59"/>
      <c r="L236" s="60"/>
    </row>
    <row r="237" spans="1:12" ht="30" customHeight="1">
      <c r="A237" s="77" t="s">
        <v>153</v>
      </c>
      <c r="B237" s="78"/>
      <c r="C237" s="79" t="s">
        <v>154</v>
      </c>
      <c r="D237" s="80">
        <f>D238+D243</f>
        <v>78500</v>
      </c>
      <c r="E237" s="81">
        <f>E238+E243</f>
        <v>78500</v>
      </c>
      <c r="F237" s="81">
        <f>F238+F243</f>
        <v>63971.2</v>
      </c>
      <c r="G237" s="95">
        <f t="shared" si="10"/>
        <v>81.49197452229299</v>
      </c>
      <c r="H237" s="106">
        <f t="shared" si="9"/>
        <v>0.14977974711320505</v>
      </c>
      <c r="I237" s="52"/>
      <c r="K237" s="59"/>
      <c r="L237" s="60"/>
    </row>
    <row r="238" spans="1:12" ht="15" customHeight="1">
      <c r="A238" s="72"/>
      <c r="B238" s="73" t="s">
        <v>155</v>
      </c>
      <c r="C238" s="74" t="s">
        <v>156</v>
      </c>
      <c r="D238" s="75">
        <f>D240</f>
        <v>38500</v>
      </c>
      <c r="E238" s="76">
        <f>E240</f>
        <v>38500</v>
      </c>
      <c r="F238" s="76">
        <f>F240</f>
        <v>23971.2</v>
      </c>
      <c r="G238" s="93">
        <f t="shared" si="10"/>
        <v>62.26285714285714</v>
      </c>
      <c r="H238" s="106">
        <f t="shared" si="9"/>
        <v>0.0561252606485428</v>
      </c>
      <c r="I238" s="52"/>
      <c r="K238" s="59"/>
      <c r="L238" s="60"/>
    </row>
    <row r="239" spans="1:12" ht="15" customHeight="1">
      <c r="A239" s="72"/>
      <c r="B239" s="73"/>
      <c r="C239" s="74" t="s">
        <v>174</v>
      </c>
      <c r="D239" s="75">
        <v>25000</v>
      </c>
      <c r="E239" s="76">
        <v>25000</v>
      </c>
      <c r="F239" s="76">
        <v>21500</v>
      </c>
      <c r="G239" s="93">
        <f t="shared" si="10"/>
        <v>86</v>
      </c>
      <c r="H239" s="106">
        <f t="shared" si="9"/>
        <v>0.050339286474755954</v>
      </c>
      <c r="I239" s="52"/>
      <c r="K239" s="59"/>
      <c r="L239" s="60"/>
    </row>
    <row r="240" spans="1:12" ht="15" customHeight="1">
      <c r="A240" s="72"/>
      <c r="B240" s="73"/>
      <c r="C240" s="74" t="s">
        <v>16</v>
      </c>
      <c r="D240" s="75">
        <v>38500</v>
      </c>
      <c r="E240" s="76">
        <v>38500</v>
      </c>
      <c r="F240" s="76">
        <v>23971.2</v>
      </c>
      <c r="G240" s="93">
        <f t="shared" si="10"/>
        <v>62.26285714285714</v>
      </c>
      <c r="H240" s="106">
        <f t="shared" si="9"/>
        <v>0.0561252606485428</v>
      </c>
      <c r="I240" s="52"/>
      <c r="K240" s="59"/>
      <c r="L240" s="60"/>
    </row>
    <row r="241" spans="1:12" ht="15" customHeight="1">
      <c r="A241" s="72"/>
      <c r="B241" s="73"/>
      <c r="C241" s="74" t="s">
        <v>209</v>
      </c>
      <c r="D241" s="75">
        <v>0</v>
      </c>
      <c r="E241" s="76">
        <v>0</v>
      </c>
      <c r="F241" s="76">
        <v>0</v>
      </c>
      <c r="G241" s="93">
        <v>0</v>
      </c>
      <c r="H241" s="106">
        <f t="shared" si="9"/>
        <v>0</v>
      </c>
      <c r="I241" s="52"/>
      <c r="K241" s="59"/>
      <c r="L241" s="60"/>
    </row>
    <row r="242" spans="1:12" ht="15" customHeight="1">
      <c r="A242" s="72"/>
      <c r="B242" s="73"/>
      <c r="C242" s="74" t="s">
        <v>215</v>
      </c>
      <c r="D242" s="75">
        <v>3000</v>
      </c>
      <c r="E242" s="76">
        <v>3000</v>
      </c>
      <c r="F242" s="76">
        <v>0</v>
      </c>
      <c r="G242" s="93">
        <f t="shared" si="10"/>
        <v>0</v>
      </c>
      <c r="H242" s="106">
        <f t="shared" si="9"/>
        <v>0</v>
      </c>
      <c r="I242" s="52"/>
      <c r="K242" s="59"/>
      <c r="L242" s="60"/>
    </row>
    <row r="243" spans="1:12" ht="15" customHeight="1">
      <c r="A243" s="72"/>
      <c r="B243" s="73" t="s">
        <v>157</v>
      </c>
      <c r="C243" s="74" t="s">
        <v>158</v>
      </c>
      <c r="D243" s="75">
        <f>D245</f>
        <v>40000</v>
      </c>
      <c r="E243" s="76">
        <f>E244</f>
        <v>40000</v>
      </c>
      <c r="F243" s="76">
        <f>F244</f>
        <v>40000</v>
      </c>
      <c r="G243" s="93">
        <f t="shared" si="10"/>
        <v>100</v>
      </c>
      <c r="H243" s="106">
        <f t="shared" si="9"/>
        <v>0.09365448646466225</v>
      </c>
      <c r="I243" s="52"/>
      <c r="K243" s="59"/>
      <c r="L243" s="60"/>
    </row>
    <row r="244" spans="1:12" ht="15" customHeight="1">
      <c r="A244" s="72"/>
      <c r="B244" s="73"/>
      <c r="C244" s="74" t="s">
        <v>16</v>
      </c>
      <c r="D244" s="75">
        <v>40000</v>
      </c>
      <c r="E244" s="76">
        <v>40000</v>
      </c>
      <c r="F244" s="76">
        <v>40000</v>
      </c>
      <c r="G244" s="93">
        <f t="shared" si="10"/>
        <v>100</v>
      </c>
      <c r="H244" s="106">
        <f t="shared" si="9"/>
        <v>0.09365448646466225</v>
      </c>
      <c r="I244" s="52"/>
      <c r="K244" s="59"/>
      <c r="L244" s="60"/>
    </row>
    <row r="245" spans="1:12" ht="30" customHeight="1">
      <c r="A245" s="72"/>
      <c r="B245" s="73"/>
      <c r="C245" s="86" t="s">
        <v>217</v>
      </c>
      <c r="D245" s="75">
        <v>40000</v>
      </c>
      <c r="E245" s="76">
        <v>40000</v>
      </c>
      <c r="F245" s="76">
        <v>40000</v>
      </c>
      <c r="G245" s="93">
        <f t="shared" si="10"/>
        <v>100</v>
      </c>
      <c r="H245" s="106">
        <f t="shared" si="9"/>
        <v>0.09365448646466225</v>
      </c>
      <c r="I245" s="52"/>
      <c r="K245" s="59"/>
      <c r="L245" s="60"/>
    </row>
    <row r="246" spans="1:12" ht="15" customHeight="1">
      <c r="A246" s="77" t="s">
        <v>159</v>
      </c>
      <c r="B246" s="78"/>
      <c r="C246" s="79" t="s">
        <v>213</v>
      </c>
      <c r="D246" s="80">
        <f aca="true" t="shared" si="11" ref="D246:F247">D247</f>
        <v>111000</v>
      </c>
      <c r="E246" s="81">
        <f t="shared" si="11"/>
        <v>111000</v>
      </c>
      <c r="F246" s="81">
        <f t="shared" si="11"/>
        <v>103837.05</v>
      </c>
      <c r="G246" s="95">
        <f t="shared" si="10"/>
        <v>93.54689189189189</v>
      </c>
      <c r="H246" s="106">
        <f t="shared" si="9"/>
        <v>0.24312013984388645</v>
      </c>
      <c r="I246" s="52"/>
      <c r="K246" s="59"/>
      <c r="L246" s="60"/>
    </row>
    <row r="247" spans="1:12" ht="15" customHeight="1">
      <c r="A247" s="72"/>
      <c r="B247" s="73" t="s">
        <v>161</v>
      </c>
      <c r="C247" s="74" t="s">
        <v>214</v>
      </c>
      <c r="D247" s="75">
        <f t="shared" si="11"/>
        <v>111000</v>
      </c>
      <c r="E247" s="76">
        <f t="shared" si="11"/>
        <v>111000</v>
      </c>
      <c r="F247" s="76">
        <f t="shared" si="11"/>
        <v>103837.05</v>
      </c>
      <c r="G247" s="93">
        <f t="shared" si="10"/>
        <v>93.54689189189189</v>
      </c>
      <c r="H247" s="106">
        <f t="shared" si="9"/>
        <v>0.24312013984388645</v>
      </c>
      <c r="I247" s="52"/>
      <c r="K247" s="59"/>
      <c r="L247" s="60"/>
    </row>
    <row r="248" spans="1:12" ht="15" customHeight="1">
      <c r="A248" s="72"/>
      <c r="B248" s="73"/>
      <c r="C248" s="74" t="s">
        <v>16</v>
      </c>
      <c r="D248" s="75">
        <v>111000</v>
      </c>
      <c r="E248" s="76">
        <v>111000</v>
      </c>
      <c r="F248" s="76">
        <v>103837.05</v>
      </c>
      <c r="G248" s="93">
        <f t="shared" si="10"/>
        <v>93.54689189189189</v>
      </c>
      <c r="H248" s="106">
        <f t="shared" si="9"/>
        <v>0.24312013984388645</v>
      </c>
      <c r="I248" s="52"/>
      <c r="K248" s="59"/>
      <c r="L248" s="60"/>
    </row>
    <row r="249" spans="1:12" ht="15" customHeight="1">
      <c r="A249" s="72"/>
      <c r="B249" s="73"/>
      <c r="C249" s="74" t="s">
        <v>215</v>
      </c>
      <c r="D249" s="75">
        <v>1000</v>
      </c>
      <c r="E249" s="76">
        <v>1000</v>
      </c>
      <c r="F249" s="76">
        <v>0</v>
      </c>
      <c r="G249" s="93">
        <f t="shared" si="10"/>
        <v>0</v>
      </c>
      <c r="H249" s="106">
        <f t="shared" si="9"/>
        <v>0</v>
      </c>
      <c r="I249" s="52"/>
      <c r="K249" s="59"/>
      <c r="L249" s="60"/>
    </row>
    <row r="250" spans="1:12" ht="15" customHeight="1">
      <c r="A250" s="72"/>
      <c r="B250" s="73"/>
      <c r="C250" s="74" t="s">
        <v>163</v>
      </c>
      <c r="D250" s="75">
        <v>100000</v>
      </c>
      <c r="E250" s="76">
        <v>100000</v>
      </c>
      <c r="F250" s="76">
        <v>97600</v>
      </c>
      <c r="G250" s="93">
        <f t="shared" si="10"/>
        <v>97.6</v>
      </c>
      <c r="H250" s="106">
        <f t="shared" si="9"/>
        <v>0.22851694697377586</v>
      </c>
      <c r="I250" s="52"/>
      <c r="K250" s="59"/>
      <c r="L250" s="60"/>
    </row>
    <row r="251" spans="1:12" ht="15" customHeight="1">
      <c r="A251" s="77"/>
      <c r="B251" s="78"/>
      <c r="C251" s="79" t="s">
        <v>164</v>
      </c>
      <c r="D251" s="80">
        <f>D8+D14+D25+D41+D45+D53+D73+D89+D99+D145+D150+D165+D176+D237+D246+D92+D231+D22+D84+D36+D218</f>
        <v>62778577</v>
      </c>
      <c r="E251" s="81">
        <f>E8+E14+E25+E41+E45+E53+E73+E89+E99+E145+E150+E165+E176+E237+E246+E92+E231+E22+E84+E36+E218</f>
        <v>71533261.24000001</v>
      </c>
      <c r="F251" s="81">
        <f>F8+F14+F25+F41+F45+F53+F73+F89+F99+F145+F150+F165+F176+F237+F246+F92+F231+F22+F84+F36+F218</f>
        <v>42710180.27</v>
      </c>
      <c r="G251" s="95">
        <f t="shared" si="10"/>
        <v>59.706742751045304</v>
      </c>
      <c r="H251" s="106">
        <f t="shared" si="9"/>
        <v>100</v>
      </c>
      <c r="I251" s="52"/>
      <c r="K251" s="59"/>
      <c r="L251" s="60"/>
    </row>
    <row r="252" spans="1:12" ht="15" customHeight="1">
      <c r="A252" s="72"/>
      <c r="B252" s="73"/>
      <c r="C252" s="74" t="s">
        <v>165</v>
      </c>
      <c r="D252" s="75">
        <f>D16+D20+D27+D33+D38+D43+D47+D51+D55+D59+D62+D68+D71+D75+D77+D81+D91+D105+D110+D115+D120+D122+D127+D131+D135+D147+D149+D152+D24+D159+D163+D167+D170+D178+D186+D190+D194+D199+D205+D208+D214+D216+D240+D244+D248+D141+D79+D232+D235+D96+D98+D13+D137+D94+D86+D220+D225+D230</f>
        <v>56042969</v>
      </c>
      <c r="E252" s="76">
        <f>E16+E20+E27+E33+E38+E43+E47+E51+E55+E59+E62+E68+E71+E75+E77+E81+E91+E105+E110+E115+E120+E122+E127+E131+E135+E147+E149+E152+E24+E159+E163+E167+E170+E178+E186+E190+E194+E199+E205+E208+E214+E216+E240+E244+E248+E141+E79+E232+E235+E96+E98+E13+E137+E94+E86+E220+E225+E230+E183+E202+E101+E174</f>
        <v>59304502.49999999</v>
      </c>
      <c r="F252" s="76">
        <f>F16+F20+F27+F33+F38+F43+F47+F51+F55+F59+F62+F68+F71+F75+F77+F81+F91+F105+F110+F115+F120+F122+F127+F131+F135+F147+F149+F152+F24+F159+F163+F167+F170+F178+F186+F190+F194+F199+F205+F208+F214+F216+F240+F244+F248+F141+F79+F232+F235+F96+F98+F13+F137+F94+F86+F220+F225+F230+F183+F202+F101+F174</f>
        <v>41663843.74999999</v>
      </c>
      <c r="G252" s="93">
        <f t="shared" si="10"/>
        <v>70.25409875076517</v>
      </c>
      <c r="H252" s="106">
        <f t="shared" si="9"/>
        <v>97.55014726375443</v>
      </c>
      <c r="I252" s="52"/>
      <c r="K252" s="59"/>
      <c r="L252" s="60"/>
    </row>
    <row r="253" spans="1:12" ht="15" customHeight="1">
      <c r="A253" s="72"/>
      <c r="B253" s="73"/>
      <c r="C253" s="74" t="s">
        <v>211</v>
      </c>
      <c r="D253" s="75">
        <f>D17+D44+D52+D56+D63+D106+D112+D116+D124+D128+D132+D143+D153+D160+D171+D179+D187+D191+D195+D210+D69+D48+D83+D12+D138+D21+D34+D39+D241+D222+D227</f>
        <v>31636091</v>
      </c>
      <c r="E253" s="76">
        <f>E17+E44+E52+E56+E63+E106+E112+E116+E124+E128+E132+E143+E153+E160+E171+E179+E187+E191+E195+E210+E69+E48+E83+E12+E138+E21+E34+E39+E241+E222+E227+E184+E87+E102</f>
        <v>32776382.9</v>
      </c>
      <c r="F253" s="76">
        <f>F17+F44+F52+F56+F63+F106+F112+F116+F124+F128+F132+F143+F153+F160+F171+F179+F187+F191+F195+F210+F69+F48+F83+F12+F138+F21+F34+F39+F241+F222+F227+F184+F87+F102</f>
        <v>23462473.25</v>
      </c>
      <c r="G253" s="93">
        <f t="shared" si="10"/>
        <v>71.58347314157109</v>
      </c>
      <c r="H253" s="106">
        <f t="shared" si="9"/>
        <v>54.93414708549062</v>
      </c>
      <c r="I253" s="52"/>
      <c r="K253" s="59"/>
      <c r="L253" s="60"/>
    </row>
    <row r="254" spans="1:12" ht="15" customHeight="1">
      <c r="A254" s="72"/>
      <c r="B254" s="73"/>
      <c r="C254" s="74" t="s">
        <v>240</v>
      </c>
      <c r="D254" s="75">
        <f>D29+D107+D118+D154+D164+D168+D206+D245+D250+D239+D234+D196+D40+D88+D221+D226+D123</f>
        <v>6309319</v>
      </c>
      <c r="E254" s="76">
        <f>E29+E107+E118+E154+E164+E168+E206+E245+E250+E239+E234+E196+E40+E88+E221+E226+E123</f>
        <v>6651557</v>
      </c>
      <c r="F254" s="76">
        <f>F29+F107+F118+F154+F164+F168+F206+F245+F250+F239+F234+F196+F40+F88+F221+F226+F123</f>
        <v>5050139.140000001</v>
      </c>
      <c r="G254" s="93">
        <f t="shared" si="10"/>
        <v>75.92416542472688</v>
      </c>
      <c r="H254" s="106">
        <f t="shared" si="9"/>
        <v>11.824204693294778</v>
      </c>
      <c r="I254" s="52"/>
      <c r="K254" s="59"/>
      <c r="L254" s="60"/>
    </row>
    <row r="255" spans="1:12" ht="15" customHeight="1">
      <c r="A255" s="72"/>
      <c r="B255" s="73"/>
      <c r="C255" s="74" t="s">
        <v>241</v>
      </c>
      <c r="D255" s="75">
        <f>D18+D49+D57+D65+D72+D108+D113+D117+D125+D129+D133+D144+D156+D172+D181+D188+D192+D197+D200+D211+D217+D242+D161+D60+D139+D249+D223+D228+D35</f>
        <v>2921132</v>
      </c>
      <c r="E255" s="76">
        <f>E18+E49+E57+E65+E72+E108+E113+E117+E125+E129+E133+E144+E156+E172+E181+E188+E192+E197+E200+E211+E217+E242+E161+E60+E139+E249+E223+E228+E35+E203+E103+E175</f>
        <v>3081706.99</v>
      </c>
      <c r="F255" s="76">
        <f>F18+F49+F57+F65+F72+F108+F113+F117+F125+F129+F133+F144+F156+F172+F181+F188+F192+F197+F200+F211+F217+F242+F161+F60+F139+F249+F223+F228+F35+F203+F103+F175</f>
        <v>2067837.53</v>
      </c>
      <c r="G255" s="93">
        <f t="shared" si="10"/>
        <v>67.10039392810671</v>
      </c>
      <c r="H255" s="106">
        <f t="shared" si="9"/>
        <v>4.84155654911264</v>
      </c>
      <c r="I255" s="52"/>
      <c r="K255" s="59"/>
      <c r="L255" s="60"/>
    </row>
    <row r="256" spans="1:12" ht="30" customHeight="1">
      <c r="A256" s="72"/>
      <c r="B256" s="73"/>
      <c r="C256" s="63" t="s">
        <v>242</v>
      </c>
      <c r="D256" s="75">
        <f>D142</f>
        <v>81506</v>
      </c>
      <c r="E256" s="76">
        <f>E66+E142+E157+E212</f>
        <v>5639939.84</v>
      </c>
      <c r="F256" s="76">
        <f>F66+F142+F157+F212</f>
        <v>229288.93</v>
      </c>
      <c r="G256" s="93">
        <f t="shared" si="10"/>
        <v>4.065449925082889</v>
      </c>
      <c r="H256" s="106">
        <f t="shared" si="9"/>
        <v>0.5368484247795472</v>
      </c>
      <c r="I256" s="52"/>
      <c r="K256" s="59"/>
      <c r="L256" s="60"/>
    </row>
    <row r="257" spans="1:12" ht="15" customHeight="1">
      <c r="A257" s="72"/>
      <c r="B257" s="73"/>
      <c r="C257" s="74" t="s">
        <v>168</v>
      </c>
      <c r="D257" s="75">
        <f>D89</f>
        <v>567000</v>
      </c>
      <c r="E257" s="76">
        <f>E89</f>
        <v>559500</v>
      </c>
      <c r="F257" s="76">
        <f>F89</f>
        <v>336795.63</v>
      </c>
      <c r="G257" s="93">
        <f t="shared" si="10"/>
        <v>60.19582305630027</v>
      </c>
      <c r="H257" s="106">
        <f t="shared" si="9"/>
        <v>0.7885605442798099</v>
      </c>
      <c r="I257" s="52"/>
      <c r="K257" s="59"/>
      <c r="L257" s="60"/>
    </row>
    <row r="258" spans="1:12" ht="33" customHeight="1">
      <c r="A258" s="72"/>
      <c r="B258" s="73"/>
      <c r="C258" s="87" t="s">
        <v>243</v>
      </c>
      <c r="D258" s="75">
        <f>D98</f>
        <v>127000</v>
      </c>
      <c r="E258" s="76">
        <f>E98</f>
        <v>127000</v>
      </c>
      <c r="F258" s="76">
        <f>F98</f>
        <v>0</v>
      </c>
      <c r="G258" s="93">
        <f t="shared" si="10"/>
        <v>0</v>
      </c>
      <c r="H258" s="106">
        <f t="shared" si="9"/>
        <v>0</v>
      </c>
      <c r="I258" s="52"/>
      <c r="K258" s="59"/>
      <c r="L258" s="60"/>
    </row>
    <row r="259" spans="1:12" ht="15" customHeight="1">
      <c r="A259" s="72"/>
      <c r="B259" s="73"/>
      <c r="C259" s="87" t="s">
        <v>199</v>
      </c>
      <c r="D259" s="75">
        <f>D96</f>
        <v>180000</v>
      </c>
      <c r="E259" s="76">
        <v>122045.12</v>
      </c>
      <c r="F259" s="76">
        <v>0</v>
      </c>
      <c r="G259" s="93">
        <f t="shared" si="10"/>
        <v>0</v>
      </c>
      <c r="H259" s="106">
        <f t="shared" si="9"/>
        <v>0</v>
      </c>
      <c r="I259" s="52"/>
      <c r="K259" s="59"/>
      <c r="L259" s="60"/>
    </row>
    <row r="260" spans="1:12" ht="16.5" customHeight="1" thickBot="1">
      <c r="A260" s="88"/>
      <c r="B260" s="89"/>
      <c r="C260" s="90" t="s">
        <v>227</v>
      </c>
      <c r="D260" s="91">
        <f>D180+D64+D155+D28+D97+D111+D31+D209</f>
        <v>6735608</v>
      </c>
      <c r="E260" s="92">
        <f>E180+E64+E155+E28+E97+E111+E31+E209+E10+E82</f>
        <v>12228758.74</v>
      </c>
      <c r="F260" s="92">
        <f>F180+F64+F155+F28+F97+F111+F31+F209+F10+F82</f>
        <v>1046336.52</v>
      </c>
      <c r="G260" s="94">
        <f t="shared" si="10"/>
        <v>8.556359171413337</v>
      </c>
      <c r="H260" s="104">
        <f t="shared" si="9"/>
        <v>2.449852736245545</v>
      </c>
      <c r="I260" s="52"/>
      <c r="K260" s="59"/>
      <c r="L260" s="60"/>
    </row>
    <row r="261" spans="4:12" ht="3" customHeight="1" hidden="1">
      <c r="D261" s="62"/>
      <c r="E261" s="62"/>
      <c r="F261" s="62"/>
      <c r="G261" s="62"/>
      <c r="H261" s="58">
        <f>SUM((D261/62778577)*100)</f>
        <v>0</v>
      </c>
      <c r="I261" s="8"/>
      <c r="K261" s="59"/>
      <c r="L261" s="60"/>
    </row>
    <row r="262" spans="1:12" ht="27" customHeight="1">
      <c r="A262" s="54"/>
      <c r="B262" s="110" t="s">
        <v>259</v>
      </c>
      <c r="C262" s="110"/>
      <c r="D262" s="55"/>
      <c r="E262" s="55"/>
      <c r="F262" s="55"/>
      <c r="G262" s="55"/>
      <c r="H262" s="8"/>
      <c r="I262" s="8"/>
      <c r="K262" s="59"/>
      <c r="L262" s="60"/>
    </row>
    <row r="263" spans="4:12" ht="12.75">
      <c r="D263" s="8"/>
      <c r="E263" s="8"/>
      <c r="F263" s="8"/>
      <c r="G263" s="8"/>
      <c r="H263" s="8"/>
      <c r="I263" s="8"/>
      <c r="K263" s="59"/>
      <c r="L263" s="60"/>
    </row>
    <row r="264" spans="4:12" ht="12.75">
      <c r="D264" s="8"/>
      <c r="E264" s="8"/>
      <c r="F264" s="8"/>
      <c r="G264" s="8"/>
      <c r="H264" s="8"/>
      <c r="I264" s="8"/>
      <c r="K264" s="59"/>
      <c r="L264" s="60"/>
    </row>
    <row r="265" spans="4:12" ht="12.75">
      <c r="D265" s="9"/>
      <c r="E265" s="8"/>
      <c r="F265" s="8"/>
      <c r="G265" s="8"/>
      <c r="H265" s="8"/>
      <c r="I265" s="8"/>
      <c r="K265" s="59"/>
      <c r="L265" s="60"/>
    </row>
    <row r="266" spans="4:12" ht="12.75">
      <c r="D266" s="9"/>
      <c r="E266" s="8"/>
      <c r="F266" s="8"/>
      <c r="G266" s="8"/>
      <c r="H266" s="8"/>
      <c r="I266" s="8"/>
      <c r="K266" s="59"/>
      <c r="L266" s="60"/>
    </row>
    <row r="267" spans="4:12" ht="12.75">
      <c r="D267" s="107"/>
      <c r="E267" s="8"/>
      <c r="F267" s="8"/>
      <c r="G267" s="8"/>
      <c r="H267" s="8"/>
      <c r="I267" s="8" t="s">
        <v>250</v>
      </c>
      <c r="K267" s="59"/>
      <c r="L267" s="60"/>
    </row>
    <row r="268" spans="4:12" ht="12.75">
      <c r="D268" s="107"/>
      <c r="E268" s="8"/>
      <c r="F268" s="8"/>
      <c r="G268" s="8"/>
      <c r="H268" s="8"/>
      <c r="I268" s="8"/>
      <c r="K268" s="59"/>
      <c r="L268" s="60"/>
    </row>
    <row r="269" spans="4:12" ht="12.75">
      <c r="D269" s="107"/>
      <c r="E269" s="8"/>
      <c r="F269" s="8"/>
      <c r="G269" s="8"/>
      <c r="H269" s="8"/>
      <c r="I269" s="8"/>
      <c r="K269" s="59"/>
      <c r="L269" s="60"/>
    </row>
    <row r="270" spans="4:12" ht="12.75">
      <c r="D270" s="107"/>
      <c r="E270" s="8"/>
      <c r="F270" s="8"/>
      <c r="G270" s="8"/>
      <c r="H270" s="8"/>
      <c r="I270" s="8"/>
      <c r="K270" s="59"/>
      <c r="L270" s="60"/>
    </row>
    <row r="271" spans="4:12" ht="12.75">
      <c r="D271" s="107"/>
      <c r="E271" s="8"/>
      <c r="F271" s="8"/>
      <c r="G271" s="8"/>
      <c r="H271" s="8"/>
      <c r="I271" s="8"/>
      <c r="K271" s="59"/>
      <c r="L271" s="60"/>
    </row>
    <row r="272" spans="4:12" ht="12.75">
      <c r="D272" s="107"/>
      <c r="K272" s="59"/>
      <c r="L272" s="60"/>
    </row>
    <row r="273" spans="4:12" ht="12.75">
      <c r="D273" s="107"/>
      <c r="K273" s="59"/>
      <c r="L273" s="60"/>
    </row>
    <row r="274" spans="4:12" ht="12.75">
      <c r="D274" s="107"/>
      <c r="K274" s="59"/>
      <c r="L274" s="60"/>
    </row>
    <row r="275" spans="4:12" ht="12.75">
      <c r="D275" s="107"/>
      <c r="K275" s="59"/>
      <c r="L275" s="60"/>
    </row>
    <row r="276" spans="4:12" ht="12.75">
      <c r="D276" s="107"/>
      <c r="K276" s="59"/>
      <c r="L276" s="60"/>
    </row>
    <row r="277" spans="4:12" ht="12.75">
      <c r="D277" s="107"/>
      <c r="K277" s="59"/>
      <c r="L277" s="60"/>
    </row>
    <row r="278" spans="4:12" ht="12.75">
      <c r="D278" s="107"/>
      <c r="K278" s="59"/>
      <c r="L278" s="60"/>
    </row>
    <row r="279" spans="4:12" ht="12.75">
      <c r="D279" s="107"/>
      <c r="K279" s="59"/>
      <c r="L279" s="60"/>
    </row>
    <row r="280" spans="4:12" ht="12.75">
      <c r="D280" s="107"/>
      <c r="K280" s="59"/>
      <c r="L280" s="60"/>
    </row>
    <row r="281" spans="4:12" ht="12.75">
      <c r="D281" s="108"/>
      <c r="K281" s="59"/>
      <c r="L281" s="60"/>
    </row>
    <row r="282" spans="4:12" ht="12.75">
      <c r="D282" s="107"/>
      <c r="K282" s="59"/>
      <c r="L282" s="60"/>
    </row>
    <row r="283" spans="4:11" ht="12.75">
      <c r="D283" s="107"/>
      <c r="K283" s="57"/>
    </row>
    <row r="284" spans="4:11" ht="12.75">
      <c r="D284" s="107"/>
      <c r="K284" s="57"/>
    </row>
    <row r="285" spans="4:11" ht="12.75">
      <c r="D285" s="107"/>
      <c r="K285" s="57"/>
    </row>
    <row r="286" ht="12.75">
      <c r="D286" s="107"/>
    </row>
    <row r="287" ht="12.75">
      <c r="D287" s="107"/>
    </row>
    <row r="288" ht="12.75">
      <c r="D288" s="107"/>
    </row>
    <row r="289" ht="12.75">
      <c r="D289" s="107"/>
    </row>
    <row r="290" ht="12.75">
      <c r="D290" s="107"/>
    </row>
    <row r="291" ht="12.75">
      <c r="D291" s="107"/>
    </row>
    <row r="292" ht="12.75">
      <c r="D292" s="107"/>
    </row>
    <row r="293" ht="12.75">
      <c r="D293" s="107"/>
    </row>
    <row r="294" ht="12.75">
      <c r="D294" s="107"/>
    </row>
    <row r="295" ht="12.75">
      <c r="D295" s="107"/>
    </row>
    <row r="296" ht="12.75">
      <c r="D296" s="107"/>
    </row>
    <row r="297" ht="12.75">
      <c r="D297" s="107"/>
    </row>
    <row r="298" ht="12.75">
      <c r="D298" s="107"/>
    </row>
    <row r="299" ht="12.75">
      <c r="D299" s="107"/>
    </row>
    <row r="300" ht="12.75">
      <c r="D300" s="107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  <row r="330" ht="12.75">
      <c r="D330" s="9"/>
    </row>
    <row r="331" ht="12.75">
      <c r="D331" s="9"/>
    </row>
    <row r="332" ht="12.75">
      <c r="D332" s="9"/>
    </row>
    <row r="333" ht="12.75">
      <c r="D333" s="9"/>
    </row>
    <row r="334" ht="12.75">
      <c r="D334" s="9"/>
    </row>
    <row r="335" ht="12.75">
      <c r="D335" s="9"/>
    </row>
    <row r="336" ht="12.75">
      <c r="D336" s="9"/>
    </row>
    <row r="337" ht="12.75">
      <c r="D337" s="9"/>
    </row>
    <row r="338" ht="12.75">
      <c r="D338" s="9"/>
    </row>
    <row r="339" ht="12.75">
      <c r="D339" s="9"/>
    </row>
    <row r="340" ht="12.75">
      <c r="D340" s="9"/>
    </row>
    <row r="341" ht="12.75">
      <c r="D341" s="9"/>
    </row>
    <row r="342" ht="12.75">
      <c r="D342" s="9"/>
    </row>
    <row r="343" ht="12.75">
      <c r="D343" s="9"/>
    </row>
    <row r="344" ht="12.75">
      <c r="D344" s="9"/>
    </row>
    <row r="345" ht="12.75">
      <c r="D345" s="9"/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</sheetData>
  <sheetProtection/>
  <mergeCells count="9">
    <mergeCell ref="A2:H2"/>
    <mergeCell ref="B262:C262"/>
    <mergeCell ref="B4:B6"/>
    <mergeCell ref="A4:A6"/>
    <mergeCell ref="C3:H3"/>
    <mergeCell ref="H4:H6"/>
    <mergeCell ref="C4:C6"/>
    <mergeCell ref="G4:G6"/>
    <mergeCell ref="D4:D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119"/>
      <c r="E1" s="119"/>
      <c r="F1" s="119"/>
      <c r="G1" s="119"/>
    </row>
    <row r="2" ht="12.75">
      <c r="E2" s="5"/>
    </row>
    <row r="3" ht="12.75">
      <c r="E3" s="5"/>
    </row>
    <row r="4" spans="5:6" ht="12.75">
      <c r="E4" s="120"/>
      <c r="F4" s="120"/>
    </row>
    <row r="5" spans="3:6" ht="13.5">
      <c r="C5" s="109" t="s">
        <v>195</v>
      </c>
      <c r="D5" s="109"/>
      <c r="E5" s="109"/>
      <c r="F5" s="6"/>
    </row>
    <row r="6" spans="3:5" ht="13.5">
      <c r="C6" s="109" t="s">
        <v>177</v>
      </c>
      <c r="D6" s="109"/>
      <c r="E6" s="109"/>
    </row>
    <row r="7" ht="13.5">
      <c r="C7" s="7"/>
    </row>
    <row r="9" ht="13.5" thickBot="1">
      <c r="F9" t="s">
        <v>173</v>
      </c>
    </row>
    <row r="10" spans="1:7" ht="12.75">
      <c r="A10" s="1"/>
      <c r="B10" s="1"/>
      <c r="C10" s="1"/>
      <c r="D10" s="121" t="s">
        <v>187</v>
      </c>
      <c r="E10" s="22"/>
      <c r="F10" s="1"/>
      <c r="G10" s="121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22"/>
      <c r="E11" s="2" t="s">
        <v>187</v>
      </c>
      <c r="F11" s="2" t="s">
        <v>180</v>
      </c>
      <c r="G11" s="122"/>
    </row>
    <row r="12" spans="1:7" ht="13.5" thickBot="1">
      <c r="A12" s="3"/>
      <c r="B12" s="3"/>
      <c r="C12" s="3"/>
      <c r="D12" s="123"/>
      <c r="E12" s="43" t="s">
        <v>179</v>
      </c>
      <c r="F12" s="4" t="s">
        <v>196</v>
      </c>
      <c r="G12" s="123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0.7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30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0.7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0.7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0.7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30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5.7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2017-10-23T10:52:19Z</cp:lastPrinted>
  <dcterms:created xsi:type="dcterms:W3CDTF">2005-11-08T10:40:11Z</dcterms:created>
  <dcterms:modified xsi:type="dcterms:W3CDTF">2017-10-23T12:47:11Z</dcterms:modified>
  <cp:category/>
  <cp:version/>
  <cp:contentType/>
  <cp:contentStatus/>
</cp:coreProperties>
</file>