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620" windowWidth="16380" windowHeight="6576" tabRatio="679" activeTab="0"/>
  </bookViews>
  <sheets>
    <sheet name="HRF - od 01 grudnia 2015" sheetId="1" r:id="rId1"/>
  </sheets>
  <definedNames>
    <definedName name="_xlnm.Print_Area" localSheetId="0">'HRF - od 01 grudnia 2015'!$A$1:$M$65</definedName>
  </definedNames>
  <calcPr fullCalcOnLoad="1"/>
</workbook>
</file>

<file path=xl/sharedStrings.xml><?xml version="1.0" encoding="utf-8"?>
<sst xmlns="http://schemas.openxmlformats.org/spreadsheetml/2006/main" count="78" uniqueCount="64">
  <si>
    <t>HARMONOGRAM RZECZOWO - FINANSOWY</t>
  </si>
  <si>
    <t>Poz.
HRF</t>
  </si>
  <si>
    <r>
      <t xml:space="preserve">Wyszczególnienie: obiekty, czynności, prace, zakupy
</t>
    </r>
    <r>
      <rPr>
        <sz val="8"/>
        <rFont val="Arial CE"/>
        <family val="2"/>
      </rPr>
      <t>(nazwa elementów, obiektów)</t>
    </r>
  </si>
  <si>
    <t>Zakres rzeczowy</t>
  </si>
  <si>
    <t>Koszt zadania ogółem</t>
  </si>
  <si>
    <r>
      <t xml:space="preserve">Koszt poniesiony do dnia złożenia wniosku
</t>
    </r>
    <r>
      <rPr>
        <sz val="8"/>
        <rFont val="Arial CE"/>
        <family val="2"/>
      </rPr>
      <t>/niekwalifik./</t>
    </r>
  </si>
  <si>
    <t xml:space="preserve">Razem   </t>
  </si>
  <si>
    <t>jednostki miary</t>
  </si>
  <si>
    <t>ilość, liczba</t>
  </si>
  <si>
    <t>niekwalifik.</t>
  </si>
  <si>
    <t>RAZEM</t>
  </si>
  <si>
    <t>OGÓŁEM</t>
  </si>
  <si>
    <t>WFOŚiGW</t>
  </si>
  <si>
    <t>w tym:</t>
  </si>
  <si>
    <t>Koszty do poniesienia po dniu złożenia wniosku *)</t>
  </si>
  <si>
    <r>
      <t xml:space="preserve">kwalifikowany
</t>
    </r>
    <r>
      <rPr>
        <sz val="8"/>
        <rFont val="Arial CE"/>
        <family val="2"/>
      </rPr>
      <t>w tym Fundusz</t>
    </r>
  </si>
  <si>
    <t>całkowity</t>
  </si>
  <si>
    <t>Zabezpieczenie festynu finałowego</t>
  </si>
  <si>
    <t>Obsługa medyczna festynu finałowego</t>
  </si>
  <si>
    <t>Delegacje</t>
  </si>
  <si>
    <t>Paliwo do samochodu służbowego</t>
  </si>
  <si>
    <t>kpl</t>
  </si>
  <si>
    <t>egz.</t>
  </si>
  <si>
    <t>km</t>
  </si>
  <si>
    <t>szt.</t>
  </si>
  <si>
    <t>kpl.</t>
  </si>
  <si>
    <t>festyny</t>
  </si>
  <si>
    <t>Tonery do drukarki, artykuły biurowe (papier, koperty, teczki)</t>
  </si>
  <si>
    <t>Środki czystości, utrzymanie czystości podczas wrasztatów i finału</t>
  </si>
  <si>
    <t>Płace obsługi /60 godz. pracy 1 pracownika w maju/, umowa zlecenie -utrzymanie czystości w trakcie warsztatów, przygotowanie festynu finałowego, sprzątanie po festynie (maj, czerwiec)</t>
  </si>
  <si>
    <t>Rozmowy telefoniczne, fax, Internet</t>
  </si>
  <si>
    <t>Oprawa muzyczna, prowadzenie finału, wynajem urządzeń na finał</t>
  </si>
  <si>
    <t>del</t>
  </si>
  <si>
    <t>telefony</t>
  </si>
  <si>
    <t>płace</t>
  </si>
  <si>
    <t>medycyna</t>
  </si>
  <si>
    <t>powiat</t>
  </si>
  <si>
    <t>Różnica</t>
  </si>
  <si>
    <t>Ramy - przygotowanie wystawy fotograficznej</t>
  </si>
  <si>
    <t>Transport na finał konkursów ekologicznych</t>
  </si>
  <si>
    <t xml:space="preserve">Transport na warsztaty w parku krajobrazowym w Bukowcu  </t>
  </si>
  <si>
    <t>Produkcja i emisja 2 spotów radiowych związanych z akcją sprzątania "Czyste Karkonosze", 1 program telewizyjny w lokalnej TV</t>
  </si>
  <si>
    <t>Worki i rękawiczki gumowe na 2 akcje sprzątania "Czyste Karkonosze"</t>
  </si>
  <si>
    <t>Dotacja</t>
  </si>
  <si>
    <t>w tym Koszty kwalifikowlane związane z gospodarką odpadami</t>
  </si>
  <si>
    <t>Wniosek</t>
  </si>
  <si>
    <t>Do umowy</t>
  </si>
  <si>
    <t>Artykuły spożywcze, jednorazówki (ogniska, finał)</t>
  </si>
  <si>
    <t>Zakup pojemników do segregacji odpadów oraz na zużyte baterie dla placówek oświatowych</t>
  </si>
  <si>
    <t>Udział w festynach - zakup butelek do malowania, przyborów do malowania, drobnych upominków, maskotek</t>
  </si>
  <si>
    <t>w roku 2018</t>
  </si>
  <si>
    <t>Odblaski z terścią ekologiczną "Dbamy o środowisko - Czyste Karkonosze" dla uczestników warsztatów, uczestników finału konkursów oraz na stoisko informacyjne na festynach</t>
  </si>
  <si>
    <t>Wydanie 2 broszur ekologicznych pn. "Zadbajmy o czyste powietrze w Karkonoszach" 3 tys. egz. i "Edukacja Ekologiczna w Karkonoszach" 1,5 tys. egz.</t>
  </si>
  <si>
    <t>Nagrody na konkursy: plastyczny (18 kpl), fotograficzny (12 kpl.),  video (4 kpl), malowanie na szkle (12 kpl.), przebranie ekologiczne (12 kpl.), 60 drobnych upominków za udział, 350 maskotek jako drobne upominki dla uczestników finału</t>
  </si>
  <si>
    <t xml:space="preserve">Nagrody na konkurs "Zbieramy zużyte baterie" (8 kpl.)  </t>
  </si>
  <si>
    <t xml:space="preserve">Książeczki „Bajkowy przewodnik dla dzieci – Bukowiec w Dolinie Pałaców i Ogrodów” jako nagrody dla dzieci biorących udział w konkursach w trakcie festynów </t>
  </si>
  <si>
    <t>Powiat Jeleniogórski</t>
  </si>
  <si>
    <t xml:space="preserve">Związek Gmin Karkonoskich </t>
  </si>
  <si>
    <t>DOTACJA Wojewódzki Fundusz Ochrony Środowiska i Gospodarki Wodnej we Wrocławiu</t>
  </si>
  <si>
    <t>Zadania pn. "Edukacja ekologiczna Związku Gmin Karkonoskich - Czyste Karkonosze"</t>
  </si>
  <si>
    <t>Koszt całkowity</t>
  </si>
  <si>
    <t>2a</t>
  </si>
  <si>
    <t>Nagrody na konkurs "Zbieramy zużyte baterie" korekta</t>
  </si>
  <si>
    <r>
      <t xml:space="preserve">Przygotowanie finału konkursów pod hasłem </t>
    </r>
    <r>
      <rPr>
        <i/>
        <sz val="10"/>
        <rFont val="Arial CE"/>
        <family val="0"/>
      </rPr>
      <t>"Czyste Karkonosze"</t>
    </r>
    <r>
      <rPr>
        <sz val="10"/>
        <rFont val="Arial CE"/>
        <family val="0"/>
      </rPr>
      <t xml:space="preserve"> (zorganizowanie 2 wystaw, papier na dyplomy i zdjęcia, przygotowanie terenu, kwiaty, dekoracje, torebki papierowe, artykuły związane z przeprowadzeniem warsztatów i konkursów w trakcie finału)</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</si>
</sst>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_ ;[Red]\-#,##0.00\ "/>
  </numFmts>
  <fonts count="38">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CE"/>
      <family val="2"/>
    </font>
    <font>
      <b/>
      <sz val="12"/>
      <name val="Arial CE"/>
      <family val="2"/>
    </font>
    <font>
      <b/>
      <sz val="9"/>
      <name val="Arial CE"/>
      <family val="2"/>
    </font>
    <font>
      <sz val="8"/>
      <name val="Arial CE"/>
      <family val="2"/>
    </font>
    <font>
      <b/>
      <sz val="10"/>
      <name val="Arial CE"/>
      <family val="2"/>
    </font>
    <font>
      <u val="single"/>
      <sz val="8"/>
      <name val="Arial CE"/>
      <family val="2"/>
    </font>
    <font>
      <sz val="7"/>
      <name val="Arial CE"/>
      <family val="2"/>
    </font>
    <font>
      <b/>
      <sz val="11"/>
      <name val="Arial CE"/>
      <family val="2"/>
    </font>
    <font>
      <b/>
      <i/>
      <sz val="8"/>
      <name val="Arial CE"/>
      <family val="2"/>
    </font>
    <font>
      <b/>
      <sz val="8"/>
      <name val="Arial CE"/>
      <family val="2"/>
    </font>
    <font>
      <sz val="8"/>
      <name val="Arial"/>
      <family val="2"/>
    </font>
    <font>
      <b/>
      <sz val="8"/>
      <name val="Arial"/>
      <family val="2"/>
    </font>
    <font>
      <b/>
      <sz val="9"/>
      <name val="Arial"/>
      <family val="2"/>
    </font>
    <font>
      <strike/>
      <sz val="10"/>
      <color indexed="10"/>
      <name val="Calibri"/>
      <family val="2"/>
    </font>
    <font>
      <b/>
      <i/>
      <sz val="10"/>
      <name val="Arial CE"/>
      <family val="2"/>
    </font>
    <font>
      <sz val="9"/>
      <name val="Arial CE"/>
      <family val="0"/>
    </font>
    <font>
      <i/>
      <sz val="10"/>
      <name val="Arial CE"/>
      <family val="2"/>
    </font>
    <font>
      <b/>
      <sz val="10"/>
      <color indexed="10"/>
      <name val="Arial CE"/>
      <family val="0"/>
    </font>
    <font>
      <b/>
      <sz val="10"/>
      <color rgb="FFFF0000"/>
      <name val="Arial CE"/>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6" tint="0.7999799847602844"/>
        <bgColor indexed="64"/>
      </patternFill>
    </fill>
    <fill>
      <patternFill patternType="solid">
        <fgColor theme="6" tint="0.7999799847602844"/>
        <bgColor indexed="64"/>
      </patternFill>
    </fill>
  </fills>
  <borders count="10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dotted">
        <color indexed="8"/>
      </bottom>
    </border>
    <border>
      <left style="thin"/>
      <right style="thin"/>
      <top style="thin"/>
      <bottom style="thin"/>
    </border>
    <border>
      <left style="medium"/>
      <right style="medium"/>
      <top style="medium">
        <color indexed="8"/>
      </top>
      <bottom style="thin">
        <color indexed="8"/>
      </bottom>
    </border>
    <border>
      <left style="medium"/>
      <right style="medium"/>
      <top style="thin">
        <color indexed="8"/>
      </top>
      <bottom style="mediu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color indexed="63"/>
      </left>
      <right style="medium"/>
      <top>
        <color indexed="63"/>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medium"/>
      <right style="thin">
        <color indexed="8"/>
      </right>
      <top style="medium"/>
      <bottom>
        <color indexed="63"/>
      </bottom>
    </border>
    <border>
      <left style="medium"/>
      <right style="thin">
        <color indexed="8"/>
      </right>
      <top>
        <color indexed="63"/>
      </top>
      <bottom style="mediu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8"/>
      </right>
      <top style="thin">
        <color indexed="8"/>
      </top>
      <bottom style="thin">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color indexed="63"/>
      </top>
      <bottom style="dotted"/>
    </border>
    <border>
      <left>
        <color indexed="63"/>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right style="thin">
        <color indexed="8"/>
      </right>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medium"/>
      <top style="medium"/>
      <bottom style="medium">
        <color indexed="8"/>
      </bottom>
    </border>
    <border>
      <left style="medium"/>
      <right style="medium"/>
      <top style="medium">
        <color indexed="8"/>
      </top>
      <bottom style="medium"/>
    </border>
    <border>
      <left style="thin">
        <color indexed="8"/>
      </left>
      <right>
        <color indexed="63"/>
      </right>
      <top style="medium"/>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style="medium"/>
      <right style="medium"/>
      <top style="medium"/>
      <bottom style="thin"/>
    </border>
    <border>
      <left style="thin">
        <color indexed="8"/>
      </left>
      <right>
        <color indexed="63"/>
      </right>
      <top style="medium"/>
      <bottom style="medium">
        <color indexed="8"/>
      </bottom>
    </border>
    <border>
      <left style="medium">
        <color indexed="8"/>
      </left>
      <right>
        <color indexed="63"/>
      </right>
      <top style="medium"/>
      <bottom>
        <color indexed="63"/>
      </bottom>
    </border>
    <border>
      <left style="thin">
        <color indexed="8"/>
      </left>
      <right>
        <color indexed="63"/>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medium"/>
      <right style="medium"/>
      <top style="thin"/>
      <bottom style="medium"/>
    </border>
    <border>
      <left style="thin">
        <color indexed="8"/>
      </left>
      <right>
        <color indexed="63"/>
      </right>
      <top style="medium">
        <color indexed="8"/>
      </top>
      <bottom style="medium"/>
    </border>
    <border>
      <left style="medium">
        <color indexed="8"/>
      </left>
      <right>
        <color indexed="63"/>
      </right>
      <top>
        <color indexed="63"/>
      </top>
      <bottom style="mediu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right style="medium"/>
      <top>
        <color indexed="63"/>
      </top>
      <bottom style="thin">
        <color indexed="8"/>
      </bottom>
    </border>
    <border>
      <left>
        <color indexed="63"/>
      </left>
      <right style="thin">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right style="medium"/>
      <top style="thin">
        <color indexed="8"/>
      </top>
      <bottom>
        <color indexed="63"/>
      </bottom>
    </border>
    <border>
      <left>
        <color indexed="63"/>
      </left>
      <right style="thin">
        <color indexed="8"/>
      </right>
      <top style="medium">
        <color indexed="8"/>
      </top>
      <bottom>
        <color indexed="63"/>
      </bottom>
    </border>
    <border>
      <left style="medium">
        <color indexed="8"/>
      </left>
      <right>
        <color indexed="63"/>
      </right>
      <top style="medium">
        <color indexed="8"/>
      </top>
      <bottom>
        <color indexed="63"/>
      </bottom>
    </border>
    <border>
      <left style="thin">
        <color indexed="8"/>
      </left>
      <right style="thin">
        <color indexed="8"/>
      </right>
      <top style="medium"/>
      <bottom style="medium">
        <color indexed="8"/>
      </bottom>
    </border>
    <border>
      <left style="medium"/>
      <right style="medium"/>
      <top style="medium"/>
      <bottom>
        <color indexed="63"/>
      </bottom>
    </border>
    <border>
      <left style="thin"/>
      <right style="medium"/>
      <top style="medium"/>
      <bottom>
        <color indexed="63"/>
      </bottom>
    </border>
    <border>
      <left style="thin">
        <color indexed="8"/>
      </left>
      <right style="thin">
        <color indexed="8"/>
      </right>
      <top style="medium">
        <color indexed="8"/>
      </top>
      <bottom style="medium"/>
    </border>
    <border>
      <left style="medium"/>
      <right style="medium"/>
      <top>
        <color indexed="63"/>
      </top>
      <bottom style="medium"/>
    </border>
    <border>
      <left style="thin"/>
      <right style="medium"/>
      <top>
        <color indexed="63"/>
      </top>
      <bottom style="medium"/>
    </border>
    <border>
      <left>
        <color indexed="63"/>
      </left>
      <right style="medium"/>
      <top>
        <color indexed="63"/>
      </top>
      <bottom style="medium">
        <color indexed="8"/>
      </bottom>
    </border>
    <border>
      <left>
        <color indexed="63"/>
      </left>
      <right style="thin">
        <color indexed="8"/>
      </right>
      <top style="medium">
        <color indexed="8"/>
      </top>
      <bottom style="medium"/>
    </border>
    <border>
      <left style="medium">
        <color indexed="8"/>
      </left>
      <right>
        <color indexed="63"/>
      </right>
      <top style="medium">
        <color indexed="8"/>
      </top>
      <bottom style="medium"/>
    </border>
    <border>
      <left>
        <color indexed="63"/>
      </left>
      <right>
        <color indexed="63"/>
      </right>
      <top style="medium">
        <color indexed="8"/>
      </top>
      <bottom style="medium"/>
    </border>
    <border>
      <left>
        <color indexed="63"/>
      </left>
      <right style="medium"/>
      <top style="medium">
        <color indexed="8"/>
      </top>
      <bottom style="medium"/>
    </border>
    <border>
      <left style="thin">
        <color indexed="8"/>
      </left>
      <right style="thin">
        <color indexed="8"/>
      </right>
      <top style="medium">
        <color indexed="8"/>
      </top>
      <bottom style="medium">
        <color indexed="8"/>
      </bottom>
    </border>
    <border>
      <left style="medium"/>
      <right style="medium"/>
      <top style="thin">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thin">
        <color indexed="8"/>
      </bottom>
    </border>
    <border>
      <left>
        <color indexed="63"/>
      </left>
      <right style="thin">
        <color indexed="8"/>
      </right>
      <top style="medium"/>
      <bottom style="medium">
        <color indexed="8"/>
      </botto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271">
    <xf numFmtId="0" fontId="0" fillId="0" borderId="0" xfId="0" applyAlignment="1">
      <alignment/>
    </xf>
    <xf numFmtId="4" fontId="0" fillId="0" borderId="0" xfId="0" applyNumberFormat="1" applyAlignment="1">
      <alignment/>
    </xf>
    <xf numFmtId="3" fontId="0" fillId="0" borderId="0" xfId="0" applyNumberFormat="1" applyAlignment="1">
      <alignment/>
    </xf>
    <xf numFmtId="0" fontId="20" fillId="0" borderId="0" xfId="0" applyFont="1" applyAlignment="1">
      <alignment/>
    </xf>
    <xf numFmtId="0" fontId="22" fillId="0" borderId="10" xfId="0" applyFont="1" applyBorder="1" applyAlignment="1">
      <alignment horizontal="center" vertical="center" wrapText="1"/>
    </xf>
    <xf numFmtId="4" fontId="22" fillId="0" borderId="11" xfId="0" applyNumberFormat="1" applyFont="1" applyBorder="1" applyAlignment="1">
      <alignment horizontal="center" vertical="center" wrapText="1"/>
    </xf>
    <xf numFmtId="3" fontId="22" fillId="0" borderId="12" xfId="0" applyNumberFormat="1" applyFont="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3" fontId="25" fillId="0" borderId="15" xfId="0" applyNumberFormat="1" applyFont="1" applyBorder="1" applyAlignment="1">
      <alignment horizontal="center" vertical="center"/>
    </xf>
    <xf numFmtId="3" fontId="25" fillId="0" borderId="13" xfId="0" applyNumberFormat="1" applyFont="1" applyBorder="1" applyAlignment="1">
      <alignment horizontal="center" vertical="center"/>
    </xf>
    <xf numFmtId="3" fontId="25" fillId="0" borderId="16" xfId="0" applyNumberFormat="1" applyFont="1" applyBorder="1" applyAlignment="1">
      <alignment horizontal="center" vertical="center"/>
    </xf>
    <xf numFmtId="3" fontId="25" fillId="0" borderId="17" xfId="0" applyNumberFormat="1" applyFont="1" applyBorder="1" applyAlignment="1">
      <alignment horizontal="center" vertical="center"/>
    </xf>
    <xf numFmtId="3" fontId="25" fillId="0" borderId="18" xfId="0" applyNumberFormat="1" applyFont="1" applyBorder="1" applyAlignment="1">
      <alignment horizontal="center" vertical="center"/>
    </xf>
    <xf numFmtId="0" fontId="0" fillId="0" borderId="0" xfId="0" applyAlignment="1">
      <alignment vertical="center"/>
    </xf>
    <xf numFmtId="0" fontId="22" fillId="0" borderId="0" xfId="0" applyFont="1" applyAlignment="1">
      <alignment horizontal="center"/>
    </xf>
    <xf numFmtId="0" fontId="0" fillId="0" borderId="0" xfId="0" applyFill="1" applyAlignment="1" applyProtection="1">
      <alignment/>
      <protection locked="0"/>
    </xf>
    <xf numFmtId="0" fontId="23" fillId="0" borderId="0" xfId="0" applyFont="1" applyAlignment="1">
      <alignment vertical="center"/>
    </xf>
    <xf numFmtId="0" fontId="27" fillId="0" borderId="0" xfId="0" applyFont="1" applyBorder="1" applyAlignment="1">
      <alignment horizontal="left" vertical="top"/>
    </xf>
    <xf numFmtId="0" fontId="28" fillId="0" borderId="0" xfId="0" applyFont="1" applyAlignment="1">
      <alignment/>
    </xf>
    <xf numFmtId="3" fontId="28" fillId="0" borderId="0" xfId="0" applyNumberFormat="1" applyFont="1" applyBorder="1" applyAlignment="1">
      <alignment horizontal="right"/>
    </xf>
    <xf numFmtId="3" fontId="28" fillId="0" borderId="0" xfId="0" applyNumberFormat="1" applyFont="1" applyAlignment="1">
      <alignment/>
    </xf>
    <xf numFmtId="49" fontId="22" fillId="0" borderId="0" xfId="0" applyNumberFormat="1" applyFont="1" applyFill="1" applyBorder="1" applyAlignment="1" applyProtection="1">
      <alignment horizontal="left"/>
      <protection locked="0"/>
    </xf>
    <xf numFmtId="0" fontId="29" fillId="0" borderId="0" xfId="0" applyFont="1" applyAlignment="1">
      <alignment/>
    </xf>
    <xf numFmtId="0" fontId="30" fillId="0" borderId="0" xfId="0" applyFont="1" applyAlignment="1">
      <alignment horizontal="right"/>
    </xf>
    <xf numFmtId="3" fontId="30" fillId="0" borderId="0" xfId="0" applyNumberFormat="1" applyFont="1" applyAlignment="1">
      <alignment horizontal="right"/>
    </xf>
    <xf numFmtId="3" fontId="29" fillId="0" borderId="0" xfId="0" applyNumberFormat="1" applyFont="1" applyAlignment="1">
      <alignment/>
    </xf>
    <xf numFmtId="3" fontId="30" fillId="0" borderId="0" xfId="0" applyNumberFormat="1" applyFont="1" applyAlignment="1">
      <alignment/>
    </xf>
    <xf numFmtId="0" fontId="23" fillId="0" borderId="0" xfId="0" applyFont="1" applyAlignment="1">
      <alignment/>
    </xf>
    <xf numFmtId="0" fontId="0" fillId="0" borderId="0" xfId="0" applyFont="1" applyAlignment="1">
      <alignment/>
    </xf>
    <xf numFmtId="3" fontId="0" fillId="0" borderId="0" xfId="0" applyNumberFormat="1" applyFont="1" applyAlignment="1">
      <alignment/>
    </xf>
    <xf numFmtId="4" fontId="32" fillId="0" borderId="0" xfId="0" applyNumberFormat="1" applyFont="1" applyAlignment="1">
      <alignment/>
    </xf>
    <xf numFmtId="3" fontId="24" fillId="0" borderId="19" xfId="0" applyNumberFormat="1" applyFont="1" applyBorder="1" applyAlignment="1">
      <alignment horizontal="center" vertical="center" wrapText="1"/>
    </xf>
    <xf numFmtId="3" fontId="22" fillId="0" borderId="20" xfId="0" applyNumberFormat="1" applyFont="1" applyBorder="1" applyAlignment="1">
      <alignment horizontal="center" vertical="center" wrapText="1"/>
    </xf>
    <xf numFmtId="3" fontId="0" fillId="0" borderId="21" xfId="0" applyNumberFormat="1" applyFont="1" applyBorder="1" applyAlignment="1">
      <alignment horizontal="center"/>
    </xf>
    <xf numFmtId="0" fontId="22" fillId="0" borderId="0" xfId="0" applyFont="1" applyBorder="1" applyAlignment="1">
      <alignment horizontal="center"/>
    </xf>
    <xf numFmtId="3" fontId="0" fillId="0" borderId="22" xfId="0" applyNumberFormat="1" applyBorder="1" applyAlignment="1">
      <alignment/>
    </xf>
    <xf numFmtId="4" fontId="0" fillId="0" borderId="22" xfId="0" applyNumberFormat="1" applyBorder="1" applyAlignment="1">
      <alignment/>
    </xf>
    <xf numFmtId="4" fontId="23" fillId="0" borderId="22" xfId="0" applyNumberFormat="1" applyFont="1" applyBorder="1" applyAlignment="1">
      <alignment/>
    </xf>
    <xf numFmtId="4" fontId="27" fillId="0" borderId="0" xfId="0" applyNumberFormat="1" applyFont="1" applyBorder="1" applyAlignment="1">
      <alignment horizontal="left" vertical="top"/>
    </xf>
    <xf numFmtId="10" fontId="0" fillId="0" borderId="0" xfId="0" applyNumberFormat="1" applyAlignment="1">
      <alignment/>
    </xf>
    <xf numFmtId="4" fontId="0" fillId="0" borderId="0" xfId="0" applyNumberFormat="1" applyFont="1" applyAlignment="1">
      <alignment/>
    </xf>
    <xf numFmtId="4" fontId="37" fillId="0" borderId="0" xfId="0" applyNumberFormat="1" applyFont="1" applyBorder="1" applyAlignment="1">
      <alignment horizontal="right" vertical="top"/>
    </xf>
    <xf numFmtId="0" fontId="37" fillId="0" borderId="0" xfId="0" applyFont="1" applyBorder="1" applyAlignment="1">
      <alignment horizontal="right"/>
    </xf>
    <xf numFmtId="10" fontId="0" fillId="0" borderId="0" xfId="0" applyNumberFormat="1" applyFont="1" applyAlignment="1">
      <alignment horizontal="center"/>
    </xf>
    <xf numFmtId="4" fontId="23" fillId="24" borderId="23" xfId="0" applyNumberFormat="1" applyFont="1" applyFill="1" applyBorder="1" applyAlignment="1" applyProtection="1">
      <alignment horizontal="right" vertical="center"/>
      <protection/>
    </xf>
    <xf numFmtId="4" fontId="23" fillId="25" borderId="24" xfId="0" applyNumberFormat="1" applyFont="1" applyFill="1" applyBorder="1" applyAlignment="1" applyProtection="1">
      <alignment horizontal="right" vertical="center"/>
      <protection/>
    </xf>
    <xf numFmtId="3" fontId="19" fillId="0" borderId="0" xfId="0" applyNumberFormat="1" applyFont="1" applyAlignment="1">
      <alignment horizontal="center"/>
    </xf>
    <xf numFmtId="0" fontId="33" fillId="0" borderId="0" xfId="0" applyFont="1" applyFill="1" applyBorder="1" applyAlignment="1" applyProtection="1">
      <alignment horizontal="center" vertical="center" wrapText="1"/>
      <protection locked="0"/>
    </xf>
    <xf numFmtId="3" fontId="0" fillId="0" borderId="0" xfId="0" applyNumberFormat="1" applyFont="1" applyAlignment="1">
      <alignment horizontal="center"/>
    </xf>
    <xf numFmtId="4" fontId="23" fillId="0" borderId="0" xfId="0" applyNumberFormat="1" applyFont="1" applyAlignment="1">
      <alignment horizontal="center"/>
    </xf>
    <xf numFmtId="4" fontId="23" fillId="0" borderId="0" xfId="0" applyNumberFormat="1" applyFont="1" applyFill="1" applyBorder="1" applyAlignment="1" applyProtection="1">
      <alignment horizontal="center" vertical="center"/>
      <protection/>
    </xf>
    <xf numFmtId="168" fontId="23" fillId="0" borderId="0" xfId="0" applyNumberFormat="1" applyFont="1" applyFill="1" applyBorder="1" applyAlignment="1" applyProtection="1">
      <alignment horizontal="center" vertical="center"/>
      <protection/>
    </xf>
    <xf numFmtId="0" fontId="23" fillId="0" borderId="0" xfId="0" applyFont="1" applyAlignment="1">
      <alignment horizontal="center" vertical="center"/>
    </xf>
    <xf numFmtId="4" fontId="33" fillId="0" borderId="0" xfId="0" applyNumberFormat="1" applyFont="1" applyFill="1" applyBorder="1" applyAlignment="1" applyProtection="1">
      <alignment horizontal="center" vertical="center" wrapText="1"/>
      <protection locked="0"/>
    </xf>
    <xf numFmtId="0" fontId="0" fillId="0" borderId="0" xfId="0" applyFont="1" applyAlignment="1">
      <alignment horizontal="center"/>
    </xf>
    <xf numFmtId="0" fontId="23" fillId="0" borderId="0" xfId="0" applyFont="1" applyBorder="1" applyAlignment="1">
      <alignment horizontal="center"/>
    </xf>
    <xf numFmtId="3" fontId="23" fillId="0" borderId="0" xfId="0" applyNumberFormat="1" applyFont="1" applyBorder="1" applyAlignment="1">
      <alignment horizontal="center" vertical="center" wrapText="1"/>
    </xf>
    <xf numFmtId="4" fontId="0" fillId="0" borderId="0" xfId="0" applyNumberFormat="1" applyFont="1" applyAlignment="1">
      <alignment horizontal="center"/>
    </xf>
    <xf numFmtId="3" fontId="23" fillId="0" borderId="0" xfId="0" applyNumberFormat="1" applyFont="1" applyFill="1" applyBorder="1" applyAlignment="1" applyProtection="1">
      <alignment horizontal="center" vertical="center" wrapText="1"/>
      <protection/>
    </xf>
    <xf numFmtId="3" fontId="0" fillId="0" borderId="0" xfId="0" applyNumberFormat="1" applyFont="1" applyBorder="1" applyAlignment="1">
      <alignment horizontal="center" vertical="center" wrapText="1"/>
    </xf>
    <xf numFmtId="3" fontId="0" fillId="0" borderId="0"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xf>
    <xf numFmtId="4" fontId="35" fillId="0" borderId="0" xfId="0" applyNumberFormat="1" applyFont="1" applyFill="1" applyBorder="1" applyAlignment="1" applyProtection="1">
      <alignment horizontal="center" vertical="center"/>
      <protection/>
    </xf>
    <xf numFmtId="168" fontId="35" fillId="0" borderId="0" xfId="0" applyNumberFormat="1" applyFont="1" applyFill="1" applyBorder="1" applyAlignment="1" applyProtection="1">
      <alignment horizontal="center" vertical="center"/>
      <protection/>
    </xf>
    <xf numFmtId="0" fontId="33" fillId="0" borderId="0" xfId="0" applyFont="1" applyBorder="1" applyAlignment="1">
      <alignment horizontal="center" vertical="top"/>
    </xf>
    <xf numFmtId="3" fontId="23" fillId="0" borderId="0" xfId="0" applyNumberFormat="1" applyFont="1" applyAlignment="1">
      <alignment horizontal="center"/>
    </xf>
    <xf numFmtId="3" fontId="1" fillId="0" borderId="0" xfId="0" applyNumberFormat="1" applyFont="1" applyAlignment="1">
      <alignment horizontal="center"/>
    </xf>
    <xf numFmtId="3" fontId="21" fillId="0" borderId="25" xfId="0" applyNumberFormat="1" applyFont="1" applyBorder="1" applyAlignment="1">
      <alignment vertical="center" wrapText="1"/>
    </xf>
    <xf numFmtId="3" fontId="21" fillId="0" borderId="26" xfId="0" applyNumberFormat="1" applyFont="1" applyBorder="1" applyAlignment="1">
      <alignment vertical="center" wrapText="1"/>
    </xf>
    <xf numFmtId="3" fontId="21" fillId="0" borderId="27" xfId="0" applyNumberFormat="1" applyFont="1" applyBorder="1" applyAlignment="1" applyProtection="1">
      <alignment vertical="center" wrapText="1"/>
      <protection locked="0"/>
    </xf>
    <xf numFmtId="3" fontId="21" fillId="0" borderId="28" xfId="0" applyNumberFormat="1" applyFont="1" applyBorder="1" applyAlignment="1" applyProtection="1">
      <alignment vertical="center" wrapText="1"/>
      <protection locked="0"/>
    </xf>
    <xf numFmtId="3" fontId="21" fillId="0" borderId="27" xfId="0" applyNumberFormat="1" applyFont="1" applyFill="1" applyBorder="1" applyAlignment="1" applyProtection="1">
      <alignment vertical="center" wrapText="1"/>
      <protection/>
    </xf>
    <xf numFmtId="3" fontId="0" fillId="0" borderId="0" xfId="0" applyNumberFormat="1" applyFont="1" applyBorder="1" applyAlignment="1">
      <alignment horizontal="left"/>
    </xf>
    <xf numFmtId="0" fontId="0" fillId="0" borderId="0" xfId="0" applyBorder="1" applyAlignment="1">
      <alignment/>
    </xf>
    <xf numFmtId="0" fontId="37" fillId="26" borderId="0" xfId="0" applyFont="1" applyFill="1" applyBorder="1" applyAlignment="1">
      <alignment/>
    </xf>
    <xf numFmtId="4" fontId="37" fillId="26" borderId="0" xfId="0" applyNumberFormat="1" applyFont="1" applyFill="1" applyBorder="1" applyAlignment="1">
      <alignment horizontal="right" vertical="top"/>
    </xf>
    <xf numFmtId="10" fontId="0" fillId="26" borderId="0" xfId="0" applyNumberFormat="1" applyFont="1" applyFill="1" applyAlignment="1">
      <alignment horizontal="center"/>
    </xf>
    <xf numFmtId="4" fontId="27" fillId="26" borderId="0" xfId="0" applyNumberFormat="1" applyFont="1" applyFill="1" applyBorder="1" applyAlignment="1">
      <alignment horizontal="left" vertical="top"/>
    </xf>
    <xf numFmtId="0" fontId="27" fillId="26" borderId="0" xfId="0" applyFont="1" applyFill="1" applyBorder="1" applyAlignment="1">
      <alignment horizontal="left" vertical="top"/>
    </xf>
    <xf numFmtId="4" fontId="23" fillId="24" borderId="29" xfId="0" applyNumberFormat="1" applyFont="1" applyFill="1" applyBorder="1" applyAlignment="1">
      <alignment horizontal="right" vertical="center"/>
    </xf>
    <xf numFmtId="4" fontId="23" fillId="24" borderId="0" xfId="0" applyNumberFormat="1" applyFont="1" applyFill="1" applyBorder="1" applyAlignment="1">
      <alignment horizontal="right" vertical="center"/>
    </xf>
    <xf numFmtId="4" fontId="23" fillId="24" borderId="30" xfId="0" applyNumberFormat="1" applyFont="1" applyFill="1" applyBorder="1" applyAlignment="1">
      <alignment horizontal="right" vertical="center"/>
    </xf>
    <xf numFmtId="0" fontId="23" fillId="0" borderId="22" xfId="0" applyFont="1" applyBorder="1" applyAlignment="1">
      <alignment horizontal="right"/>
    </xf>
    <xf numFmtId="0" fontId="23" fillId="26" borderId="22" xfId="0" applyFont="1" applyFill="1" applyBorder="1" applyAlignment="1">
      <alignment horizontal="right"/>
    </xf>
    <xf numFmtId="0" fontId="34" fillId="0" borderId="31" xfId="0" applyFont="1" applyFill="1" applyBorder="1" applyAlignment="1" applyProtection="1">
      <alignment horizontal="center" vertical="center"/>
      <protection locked="0"/>
    </xf>
    <xf numFmtId="0" fontId="34" fillId="0" borderId="32" xfId="0" applyFont="1" applyFill="1" applyBorder="1" applyAlignment="1" applyProtection="1">
      <alignment horizontal="center" vertical="center"/>
      <protection locked="0"/>
    </xf>
    <xf numFmtId="0" fontId="34" fillId="0" borderId="33" xfId="0" applyFont="1" applyFill="1" applyBorder="1" applyAlignment="1" applyProtection="1">
      <alignment horizontal="center" vertical="center"/>
      <protection locked="0"/>
    </xf>
    <xf numFmtId="0" fontId="34" fillId="0" borderId="34"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wrapText="1"/>
      <protection locked="0"/>
    </xf>
    <xf numFmtId="0" fontId="21" fillId="0" borderId="35" xfId="0" applyFont="1" applyBorder="1" applyAlignment="1">
      <alignment horizontal="center" vertical="center" wrapText="1"/>
    </xf>
    <xf numFmtId="3" fontId="21" fillId="0" borderId="36" xfId="0" applyNumberFormat="1" applyFont="1" applyBorder="1" applyAlignment="1">
      <alignment horizontal="center" vertical="center"/>
    </xf>
    <xf numFmtId="3" fontId="21" fillId="0" borderId="36" xfId="0" applyNumberFormat="1" applyFont="1" applyBorder="1" applyAlignment="1">
      <alignment horizontal="center" vertical="top" wrapText="1"/>
    </xf>
    <xf numFmtId="0" fontId="25" fillId="0" borderId="14" xfId="0" applyFont="1" applyBorder="1" applyAlignment="1">
      <alignment horizontal="center" vertical="center"/>
    </xf>
    <xf numFmtId="0" fontId="25" fillId="0" borderId="37" xfId="0" applyFont="1" applyBorder="1" applyAlignment="1">
      <alignment horizontal="center"/>
    </xf>
    <xf numFmtId="0" fontId="20" fillId="0" borderId="0" xfId="0" applyFont="1" applyBorder="1" applyAlignment="1">
      <alignment horizontal="center"/>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40" xfId="0" applyBorder="1" applyAlignment="1">
      <alignment horizontal="center"/>
    </xf>
    <xf numFmtId="3" fontId="22" fillId="0" borderId="41" xfId="0" applyNumberFormat="1" applyFont="1" applyBorder="1" applyAlignment="1">
      <alignment horizontal="center" vertical="center" wrapText="1"/>
    </xf>
    <xf numFmtId="3" fontId="22" fillId="0" borderId="42" xfId="0" applyNumberFormat="1" applyFont="1" applyBorder="1" applyAlignment="1">
      <alignment horizontal="center" vertical="center" wrapText="1"/>
    </xf>
    <xf numFmtId="3" fontId="22" fillId="0" borderId="43" xfId="0" applyNumberFormat="1" applyFont="1" applyBorder="1" applyAlignment="1">
      <alignment horizontal="center" vertical="center" wrapText="1"/>
    </xf>
    <xf numFmtId="0" fontId="21" fillId="26" borderId="31" xfId="0" applyFont="1" applyFill="1" applyBorder="1" applyAlignment="1" applyProtection="1">
      <alignment horizontal="center" vertical="center"/>
      <protection locked="0"/>
    </xf>
    <xf numFmtId="0" fontId="21" fillId="26" borderId="32" xfId="0" applyFont="1" applyFill="1" applyBorder="1" applyAlignment="1" applyProtection="1">
      <alignment horizontal="center" vertical="center"/>
      <protection locked="0"/>
    </xf>
    <xf numFmtId="0" fontId="26" fillId="0" borderId="44" xfId="0" applyFont="1" applyBorder="1" applyAlignment="1">
      <alignment horizontal="right" vertical="center" wrapText="1"/>
    </xf>
    <xf numFmtId="0" fontId="26" fillId="0" borderId="45" xfId="0" applyFont="1" applyBorder="1" applyAlignment="1">
      <alignment horizontal="right" vertical="center" wrapText="1"/>
    </xf>
    <xf numFmtId="0" fontId="26" fillId="0" borderId="46" xfId="0" applyFont="1" applyBorder="1" applyAlignment="1">
      <alignment horizontal="right" vertical="center" wrapText="1"/>
    </xf>
    <xf numFmtId="0" fontId="26" fillId="0" borderId="47" xfId="0" applyFont="1" applyBorder="1" applyAlignment="1">
      <alignment horizontal="right" vertical="center" wrapText="1"/>
    </xf>
    <xf numFmtId="0" fontId="26" fillId="0" borderId="48" xfId="0" applyFont="1" applyBorder="1" applyAlignment="1">
      <alignment horizontal="right" vertical="center" wrapText="1"/>
    </xf>
    <xf numFmtId="0" fontId="26" fillId="0" borderId="49" xfId="0" applyFont="1" applyBorder="1" applyAlignment="1">
      <alignment horizontal="right" vertical="center" wrapText="1"/>
    </xf>
    <xf numFmtId="0" fontId="21" fillId="0" borderId="50" xfId="0" applyFont="1" applyBorder="1" applyAlignment="1">
      <alignment horizontal="center" vertical="center" wrapText="1"/>
    </xf>
    <xf numFmtId="0" fontId="21" fillId="0" borderId="11" xfId="0" applyFont="1" applyBorder="1" applyAlignment="1">
      <alignment horizontal="center" vertical="center" wrapText="1"/>
    </xf>
    <xf numFmtId="4" fontId="23" fillId="24" borderId="51" xfId="0" applyNumberFormat="1" applyFont="1" applyFill="1" applyBorder="1" applyAlignment="1" applyProtection="1">
      <alignment horizontal="right" vertical="center"/>
      <protection/>
    </xf>
    <xf numFmtId="4" fontId="23" fillId="24" borderId="52" xfId="0" applyNumberFormat="1" applyFont="1" applyFill="1" applyBorder="1" applyAlignment="1" applyProtection="1">
      <alignment horizontal="right" vertical="center"/>
      <protection/>
    </xf>
    <xf numFmtId="0" fontId="22" fillId="0" borderId="0" xfId="0" applyFont="1" applyBorder="1" applyAlignment="1">
      <alignment horizontal="center"/>
    </xf>
    <xf numFmtId="49" fontId="31" fillId="0" borderId="21" xfId="0" applyNumberFormat="1" applyFont="1" applyFill="1" applyBorder="1" applyAlignment="1" applyProtection="1">
      <alignment horizontal="center"/>
      <protection locked="0"/>
    </xf>
    <xf numFmtId="49" fontId="21" fillId="0" borderId="21" xfId="0" applyNumberFormat="1" applyFont="1" applyFill="1" applyBorder="1" applyAlignment="1" applyProtection="1">
      <alignment horizontal="center" vertical="center"/>
      <protection locked="0"/>
    </xf>
    <xf numFmtId="3" fontId="28" fillId="0" borderId="0" xfId="0" applyNumberFormat="1" applyFont="1" applyBorder="1" applyAlignment="1">
      <alignment horizontal="right" vertical="center"/>
    </xf>
    <xf numFmtId="0" fontId="37" fillId="0" borderId="0" xfId="0" applyFont="1" applyBorder="1" applyAlignment="1">
      <alignment horizontal="right"/>
    </xf>
    <xf numFmtId="3" fontId="21" fillId="0" borderId="21" xfId="0" applyNumberFormat="1" applyFont="1" applyBorder="1" applyAlignment="1" applyProtection="1">
      <alignment horizontal="center"/>
      <protection locked="0"/>
    </xf>
    <xf numFmtId="3" fontId="0" fillId="0" borderId="53" xfId="0" applyNumberFormat="1" applyFont="1" applyBorder="1" applyAlignment="1">
      <alignment horizontal="center"/>
    </xf>
    <xf numFmtId="3" fontId="31" fillId="0" borderId="0" xfId="0" applyNumberFormat="1" applyFont="1" applyBorder="1" applyAlignment="1" applyProtection="1">
      <alignment horizontal="center"/>
      <protection locked="0"/>
    </xf>
    <xf numFmtId="4" fontId="23" fillId="0" borderId="54" xfId="0" applyNumberFormat="1" applyFont="1" applyFill="1" applyBorder="1" applyAlignment="1" applyProtection="1">
      <alignment horizontal="right" vertical="center"/>
      <protection/>
    </xf>
    <xf numFmtId="4" fontId="23" fillId="0" borderId="55" xfId="0" applyNumberFormat="1" applyFont="1" applyFill="1" applyBorder="1" applyAlignment="1" applyProtection="1">
      <alignment horizontal="right" vertical="center"/>
      <protection/>
    </xf>
    <xf numFmtId="4" fontId="23" fillId="24" borderId="56" xfId="0" applyNumberFormat="1" applyFont="1" applyFill="1" applyBorder="1" applyAlignment="1" applyProtection="1">
      <alignment horizontal="right" vertical="center"/>
      <protection/>
    </xf>
    <xf numFmtId="4" fontId="23" fillId="24" borderId="57" xfId="0" applyNumberFormat="1" applyFont="1" applyFill="1" applyBorder="1" applyAlignment="1" applyProtection="1">
      <alignment horizontal="right" vertical="center"/>
      <protection/>
    </xf>
    <xf numFmtId="0" fontId="21" fillId="25" borderId="50" xfId="0" applyFont="1" applyFill="1" applyBorder="1" applyAlignment="1">
      <alignment horizontal="center" vertical="center" wrapText="1"/>
    </xf>
    <xf numFmtId="0" fontId="21" fillId="25" borderId="11" xfId="0" applyFont="1" applyFill="1" applyBorder="1" applyAlignment="1">
      <alignment horizontal="center" vertical="center" wrapText="1"/>
    </xf>
    <xf numFmtId="0" fontId="21" fillId="26" borderId="34" xfId="0" applyFont="1" applyFill="1" applyBorder="1" applyAlignment="1" applyProtection="1">
      <alignment horizontal="center" vertical="center"/>
      <protection locked="0"/>
    </xf>
    <xf numFmtId="0" fontId="37" fillId="0" borderId="58" xfId="0" applyFont="1" applyBorder="1" applyAlignment="1">
      <alignment horizontal="right"/>
    </xf>
    <xf numFmtId="0" fontId="21" fillId="26" borderId="59" xfId="0" applyFont="1" applyFill="1" applyBorder="1" applyAlignment="1" applyProtection="1">
      <alignment horizontal="center" vertical="center"/>
      <protection locked="0"/>
    </xf>
    <xf numFmtId="0" fontId="34" fillId="0" borderId="60" xfId="0" applyFont="1" applyFill="1" applyBorder="1" applyAlignment="1" applyProtection="1">
      <alignment horizontal="center" vertical="center"/>
      <protection locked="0"/>
    </xf>
    <xf numFmtId="0" fontId="34" fillId="0" borderId="61" xfId="0" applyFont="1" applyFill="1" applyBorder="1" applyAlignment="1" applyProtection="1">
      <alignment horizontal="center" vertical="center"/>
      <protection locked="0"/>
    </xf>
    <xf numFmtId="3" fontId="19" fillId="0" borderId="0" xfId="0" applyNumberFormat="1" applyFont="1" applyAlignment="1">
      <alignment/>
    </xf>
    <xf numFmtId="3" fontId="25" fillId="0" borderId="18" xfId="0" applyNumberFormat="1" applyFont="1" applyFill="1" applyBorder="1" applyAlignment="1">
      <alignment vertical="center"/>
    </xf>
    <xf numFmtId="4" fontId="23" fillId="0" borderId="62" xfId="0" applyNumberFormat="1" applyFont="1" applyFill="1" applyBorder="1" applyAlignment="1" applyProtection="1">
      <alignment vertical="center"/>
      <protection/>
    </xf>
    <xf numFmtId="4" fontId="23" fillId="0" borderId="63" xfId="0" applyNumberFormat="1" applyFont="1" applyFill="1" applyBorder="1" applyAlignment="1" applyProtection="1">
      <alignment vertical="center"/>
      <protection/>
    </xf>
    <xf numFmtId="0" fontId="27" fillId="0" borderId="0" xfId="0" applyFont="1" applyBorder="1" applyAlignment="1">
      <alignment vertical="top"/>
    </xf>
    <xf numFmtId="4" fontId="23" fillId="26" borderId="22" xfId="0" applyNumberFormat="1" applyFont="1" applyFill="1" applyBorder="1" applyAlignment="1">
      <alignment vertical="top"/>
    </xf>
    <xf numFmtId="4" fontId="23" fillId="0" borderId="22" xfId="0" applyNumberFormat="1" applyFont="1" applyBorder="1" applyAlignment="1">
      <alignment/>
    </xf>
    <xf numFmtId="3" fontId="29" fillId="0" borderId="0" xfId="0" applyNumberFormat="1" applyFont="1" applyAlignment="1">
      <alignment/>
    </xf>
    <xf numFmtId="3" fontId="0" fillId="0" borderId="0" xfId="0" applyNumberFormat="1" applyAlignment="1">
      <alignment/>
    </xf>
    <xf numFmtId="3" fontId="0" fillId="0" borderId="0" xfId="0" applyNumberFormat="1" applyFont="1" applyAlignment="1">
      <alignment/>
    </xf>
    <xf numFmtId="49" fontId="0" fillId="0" borderId="64" xfId="0" applyNumberFormat="1" applyFont="1" applyFill="1" applyBorder="1" applyAlignment="1" applyProtection="1">
      <alignment horizontal="left" vertical="center" wrapText="1"/>
      <protection locked="0"/>
    </xf>
    <xf numFmtId="49" fontId="0" fillId="0" borderId="65" xfId="0" applyNumberFormat="1" applyFont="1" applyFill="1" applyBorder="1" applyAlignment="1" applyProtection="1">
      <alignment horizontal="left" vertical="center" wrapText="1"/>
      <protection locked="0"/>
    </xf>
    <xf numFmtId="49" fontId="0" fillId="0" borderId="66" xfId="0" applyNumberFormat="1" applyFont="1" applyFill="1" applyBorder="1" applyAlignment="1" applyProtection="1">
      <alignment horizontal="center" vertical="center"/>
      <protection locked="0"/>
    </xf>
    <xf numFmtId="4" fontId="0" fillId="0" borderId="64" xfId="0" applyNumberFormat="1" applyFont="1" applyFill="1" applyBorder="1" applyAlignment="1" applyProtection="1">
      <alignment horizontal="right" vertical="center"/>
      <protection locked="0"/>
    </xf>
    <xf numFmtId="4" fontId="0" fillId="0" borderId="67" xfId="0" applyNumberFormat="1" applyFont="1" applyFill="1" applyBorder="1" applyAlignment="1" applyProtection="1">
      <alignment vertical="center"/>
      <protection locked="0"/>
    </xf>
    <xf numFmtId="4" fontId="0" fillId="0" borderId="65" xfId="0" applyNumberFormat="1" applyFont="1" applyFill="1" applyBorder="1" applyAlignment="1" applyProtection="1">
      <alignment horizontal="center" vertical="center"/>
      <protection locked="0"/>
    </xf>
    <xf numFmtId="4" fontId="0" fillId="0" borderId="68" xfId="0" applyNumberFormat="1" applyFont="1" applyFill="1" applyBorder="1" applyAlignment="1" applyProtection="1">
      <alignment horizontal="right" vertical="center"/>
      <protection/>
    </xf>
    <xf numFmtId="4" fontId="0" fillId="0" borderId="69" xfId="0" applyNumberFormat="1" applyFont="1" applyFill="1" applyBorder="1" applyAlignment="1" applyProtection="1">
      <alignment vertical="center"/>
      <protection locked="0"/>
    </xf>
    <xf numFmtId="4" fontId="0" fillId="0" borderId="67" xfId="0" applyNumberFormat="1" applyFont="1" applyFill="1" applyBorder="1" applyAlignment="1" applyProtection="1">
      <alignment horizontal="right" vertical="center"/>
      <protection locked="0"/>
    </xf>
    <xf numFmtId="4" fontId="0" fillId="0" borderId="45" xfId="0" applyNumberFormat="1" applyFont="1" applyFill="1" applyBorder="1" applyAlignment="1" applyProtection="1">
      <alignment vertical="center"/>
      <protection locked="0"/>
    </xf>
    <xf numFmtId="4" fontId="35" fillId="0" borderId="67" xfId="0" applyNumberFormat="1" applyFont="1" applyFill="1" applyBorder="1" applyAlignment="1" applyProtection="1">
      <alignment horizontal="right" vertical="center"/>
      <protection/>
    </xf>
    <xf numFmtId="4" fontId="35" fillId="0" borderId="46" xfId="0" applyNumberFormat="1" applyFont="1" applyFill="1" applyBorder="1" applyAlignment="1" applyProtection="1">
      <alignment vertical="center"/>
      <protection/>
    </xf>
    <xf numFmtId="49" fontId="0" fillId="0" borderId="70" xfId="0" applyNumberFormat="1" applyFont="1" applyFill="1" applyBorder="1" applyAlignment="1" applyProtection="1">
      <alignment horizontal="left" vertical="center" wrapText="1"/>
      <protection locked="0"/>
    </xf>
    <xf numFmtId="49" fontId="0" fillId="0" borderId="71" xfId="0" applyNumberFormat="1" applyFont="1" applyFill="1" applyBorder="1" applyAlignment="1" applyProtection="1">
      <alignment horizontal="left" vertical="center" wrapText="1"/>
      <protection locked="0"/>
    </xf>
    <xf numFmtId="49" fontId="0" fillId="0" borderId="72" xfId="0" applyNumberFormat="1" applyFont="1" applyFill="1" applyBorder="1" applyAlignment="1" applyProtection="1">
      <alignment horizontal="center" vertical="center"/>
      <protection locked="0"/>
    </xf>
    <xf numFmtId="4" fontId="0" fillId="0" borderId="70" xfId="0" applyNumberFormat="1" applyFont="1" applyFill="1" applyBorder="1" applyAlignment="1" applyProtection="1">
      <alignment horizontal="right" vertical="center"/>
      <protection locked="0"/>
    </xf>
    <xf numFmtId="4" fontId="0" fillId="25" borderId="73" xfId="0" applyNumberFormat="1" applyFont="1" applyFill="1" applyBorder="1" applyAlignment="1" applyProtection="1">
      <alignment vertical="center"/>
      <protection locked="0"/>
    </xf>
    <xf numFmtId="4" fontId="0" fillId="0" borderId="71" xfId="0" applyNumberFormat="1" applyFont="1" applyFill="1" applyBorder="1" applyAlignment="1" applyProtection="1">
      <alignment horizontal="center" vertical="center"/>
      <protection locked="0"/>
    </xf>
    <xf numFmtId="4" fontId="0" fillId="0" borderId="74" xfId="0" applyNumberFormat="1" applyFont="1" applyFill="1" applyBorder="1" applyAlignment="1" applyProtection="1">
      <alignment horizontal="right" vertical="center"/>
      <protection/>
    </xf>
    <xf numFmtId="4" fontId="0" fillId="0" borderId="75" xfId="0" applyNumberFormat="1" applyFont="1" applyFill="1" applyBorder="1" applyAlignment="1" applyProtection="1">
      <alignment vertical="center"/>
      <protection locked="0"/>
    </xf>
    <xf numFmtId="4" fontId="0" fillId="25" borderId="73" xfId="0" applyNumberFormat="1" applyFont="1" applyFill="1" applyBorder="1" applyAlignment="1" applyProtection="1">
      <alignment horizontal="right" vertical="center"/>
      <protection locked="0"/>
    </xf>
    <xf numFmtId="4" fontId="0" fillId="0" borderId="48" xfId="0" applyNumberFormat="1" applyFont="1" applyFill="1" applyBorder="1" applyAlignment="1" applyProtection="1">
      <alignment vertical="center"/>
      <protection locked="0"/>
    </xf>
    <xf numFmtId="4" fontId="35" fillId="25" borderId="73" xfId="0" applyNumberFormat="1" applyFont="1" applyFill="1" applyBorder="1" applyAlignment="1" applyProtection="1">
      <alignment horizontal="right" vertical="center"/>
      <protection/>
    </xf>
    <xf numFmtId="4" fontId="35" fillId="0" borderId="49" xfId="0" applyNumberFormat="1" applyFont="1" applyFill="1" applyBorder="1" applyAlignment="1" applyProtection="1">
      <alignment vertical="center"/>
      <protection/>
    </xf>
    <xf numFmtId="49" fontId="23" fillId="26" borderId="76" xfId="0" applyNumberFormat="1" applyFont="1" applyFill="1" applyBorder="1" applyAlignment="1" applyProtection="1">
      <alignment horizontal="left" vertical="center" wrapText="1"/>
      <protection locked="0"/>
    </xf>
    <xf numFmtId="49" fontId="23" fillId="26" borderId="76" xfId="0" applyNumberFormat="1" applyFont="1" applyFill="1" applyBorder="1" applyAlignment="1" applyProtection="1">
      <alignment horizontal="center" vertical="center"/>
      <protection locked="0"/>
    </xf>
    <xf numFmtId="4" fontId="23" fillId="26" borderId="77" xfId="0" applyNumberFormat="1" applyFont="1" applyFill="1" applyBorder="1" applyAlignment="1" applyProtection="1">
      <alignment vertical="center"/>
      <protection locked="0"/>
    </xf>
    <xf numFmtId="4" fontId="23" fillId="26" borderId="78" xfId="0" applyNumberFormat="1" applyFont="1" applyFill="1" applyBorder="1" applyAlignment="1" applyProtection="1">
      <alignment horizontal="right" vertical="center"/>
      <protection locked="0"/>
    </xf>
    <xf numFmtId="4" fontId="23" fillId="26" borderId="79" xfId="0" applyNumberFormat="1" applyFont="1" applyFill="1" applyBorder="1" applyAlignment="1" applyProtection="1">
      <alignment horizontal="right" vertical="center"/>
      <protection locked="0"/>
    </xf>
    <xf numFmtId="4" fontId="23" fillId="26" borderId="77" xfId="0" applyNumberFormat="1" applyFont="1" applyFill="1" applyBorder="1" applyAlignment="1" applyProtection="1">
      <alignment horizontal="right" vertical="center"/>
      <protection/>
    </xf>
    <xf numFmtId="4" fontId="23" fillId="26" borderId="80" xfId="0" applyNumberFormat="1" applyFont="1" applyFill="1" applyBorder="1" applyAlignment="1" applyProtection="1">
      <alignment vertical="center"/>
      <protection locked="0"/>
    </xf>
    <xf numFmtId="4" fontId="23" fillId="26" borderId="40" xfId="0" applyNumberFormat="1" applyFont="1" applyFill="1" applyBorder="1" applyAlignment="1" applyProtection="1">
      <alignment vertical="center"/>
      <protection locked="0"/>
    </xf>
    <xf numFmtId="4" fontId="33" fillId="26" borderId="78" xfId="0" applyNumberFormat="1" applyFont="1" applyFill="1" applyBorder="1" applyAlignment="1" applyProtection="1">
      <alignment horizontal="right" vertical="center"/>
      <protection/>
    </xf>
    <xf numFmtId="4" fontId="33" fillId="26" borderId="81" xfId="0" applyNumberFormat="1" applyFont="1" applyFill="1" applyBorder="1" applyAlignment="1" applyProtection="1">
      <alignment vertical="center"/>
      <protection/>
    </xf>
    <xf numFmtId="49" fontId="23" fillId="26" borderId="82" xfId="0" applyNumberFormat="1" applyFont="1" applyFill="1" applyBorder="1" applyAlignment="1" applyProtection="1">
      <alignment horizontal="left" vertical="center" wrapText="1"/>
      <protection locked="0"/>
    </xf>
    <xf numFmtId="49" fontId="23" fillId="26" borderId="82" xfId="0" applyNumberFormat="1" applyFont="1" applyFill="1" applyBorder="1" applyAlignment="1" applyProtection="1">
      <alignment horizontal="center" vertical="center"/>
      <protection locked="0"/>
    </xf>
    <xf numFmtId="4" fontId="23" fillId="26" borderId="83" xfId="0" applyNumberFormat="1" applyFont="1" applyFill="1" applyBorder="1" applyAlignment="1" applyProtection="1">
      <alignment vertical="center"/>
      <protection locked="0"/>
    </xf>
    <xf numFmtId="4" fontId="23" fillId="27" borderId="84" xfId="0" applyNumberFormat="1" applyFont="1" applyFill="1" applyBorder="1" applyAlignment="1" applyProtection="1">
      <alignment horizontal="right" vertical="center"/>
      <protection locked="0"/>
    </xf>
    <xf numFmtId="4" fontId="23" fillId="26" borderId="85" xfId="0" applyNumberFormat="1" applyFont="1" applyFill="1" applyBorder="1" applyAlignment="1" applyProtection="1">
      <alignment horizontal="right" vertical="center"/>
      <protection locked="0"/>
    </xf>
    <xf numFmtId="4" fontId="23" fillId="26" borderId="83" xfId="0" applyNumberFormat="1" applyFont="1" applyFill="1" applyBorder="1" applyAlignment="1" applyProtection="1">
      <alignment horizontal="right" vertical="center"/>
      <protection/>
    </xf>
    <xf numFmtId="4" fontId="23" fillId="26" borderId="86" xfId="0" applyNumberFormat="1" applyFont="1" applyFill="1" applyBorder="1" applyAlignment="1" applyProtection="1">
      <alignment vertical="center"/>
      <protection locked="0"/>
    </xf>
    <xf numFmtId="4" fontId="23" fillId="26" borderId="58" xfId="0" applyNumberFormat="1" applyFont="1" applyFill="1" applyBorder="1" applyAlignment="1" applyProtection="1">
      <alignment vertical="center"/>
      <protection locked="0"/>
    </xf>
    <xf numFmtId="4" fontId="33" fillId="27" borderId="84" xfId="0" applyNumberFormat="1" applyFont="1" applyFill="1" applyBorder="1" applyAlignment="1" applyProtection="1">
      <alignment horizontal="right" vertical="center"/>
      <protection/>
    </xf>
    <xf numFmtId="4" fontId="33" fillId="26" borderId="41" xfId="0" applyNumberFormat="1" applyFont="1" applyFill="1" applyBorder="1" applyAlignment="1" applyProtection="1">
      <alignment vertical="center"/>
      <protection/>
    </xf>
    <xf numFmtId="49" fontId="0" fillId="0" borderId="87" xfId="0" applyNumberFormat="1" applyFont="1" applyFill="1" applyBorder="1" applyAlignment="1" applyProtection="1">
      <alignment horizontal="left" vertical="center" wrapText="1"/>
      <protection locked="0"/>
    </xf>
    <xf numFmtId="49" fontId="0" fillId="0" borderId="65" xfId="0" applyNumberFormat="1" applyFont="1" applyFill="1" applyBorder="1" applyAlignment="1" applyProtection="1">
      <alignment horizontal="center" vertical="center"/>
      <protection locked="0"/>
    </xf>
    <xf numFmtId="4" fontId="0" fillId="0" borderId="64" xfId="0" applyNumberFormat="1" applyFont="1" applyFill="1" applyBorder="1" applyAlignment="1" applyProtection="1">
      <alignment vertical="center"/>
      <protection locked="0"/>
    </xf>
    <xf numFmtId="4" fontId="0" fillId="0" borderId="88" xfId="0" applyNumberFormat="1" applyFont="1" applyFill="1" applyBorder="1" applyAlignment="1" applyProtection="1">
      <alignment horizontal="right" vertical="center"/>
      <protection locked="0"/>
    </xf>
    <xf numFmtId="4" fontId="0" fillId="0" borderId="65" xfId="0" applyNumberFormat="1" applyFont="1" applyFill="1" applyBorder="1" applyAlignment="1" applyProtection="1">
      <alignment horizontal="right" vertical="center"/>
      <protection locked="0"/>
    </xf>
    <xf numFmtId="4" fontId="0" fillId="0" borderId="64" xfId="0" applyNumberFormat="1" applyFont="1" applyFill="1" applyBorder="1" applyAlignment="1" applyProtection="1">
      <alignment horizontal="right" vertical="center"/>
      <protection/>
    </xf>
    <xf numFmtId="4" fontId="0" fillId="0" borderId="69" xfId="0" applyNumberFormat="1" applyFont="1" applyFill="1" applyBorder="1" applyAlignment="1" applyProtection="1">
      <alignment vertical="center"/>
      <protection locked="0"/>
    </xf>
    <xf numFmtId="4" fontId="0" fillId="0" borderId="45" xfId="0" applyNumberFormat="1" applyFont="1" applyFill="1" applyBorder="1" applyAlignment="1" applyProtection="1">
      <alignment vertical="center"/>
      <protection locked="0"/>
    </xf>
    <xf numFmtId="4" fontId="35" fillId="0" borderId="44" xfId="0" applyNumberFormat="1" applyFont="1" applyFill="1" applyBorder="1" applyAlignment="1" applyProtection="1">
      <alignment horizontal="right" vertical="center"/>
      <protection/>
    </xf>
    <xf numFmtId="4" fontId="35" fillId="0" borderId="89" xfId="0" applyNumberFormat="1" applyFont="1" applyFill="1" applyBorder="1" applyAlignment="1" applyProtection="1">
      <alignment vertical="center"/>
      <protection/>
    </xf>
    <xf numFmtId="49" fontId="0" fillId="0" borderId="90" xfId="0" applyNumberFormat="1" applyFont="1" applyFill="1" applyBorder="1" applyAlignment="1" applyProtection="1">
      <alignment horizontal="left" vertical="center" wrapText="1"/>
      <protection locked="0"/>
    </xf>
    <xf numFmtId="49" fontId="0" fillId="0" borderId="71" xfId="0" applyNumberFormat="1" applyFont="1" applyFill="1" applyBorder="1" applyAlignment="1" applyProtection="1">
      <alignment horizontal="center" vertical="center"/>
      <protection locked="0"/>
    </xf>
    <xf numFmtId="4" fontId="0" fillId="0" borderId="70" xfId="0" applyNumberFormat="1" applyFont="1" applyFill="1" applyBorder="1" applyAlignment="1" applyProtection="1">
      <alignment vertical="center"/>
      <protection locked="0"/>
    </xf>
    <xf numFmtId="4" fontId="0" fillId="0" borderId="91" xfId="0" applyNumberFormat="1" applyFont="1" applyFill="1" applyBorder="1" applyAlignment="1" applyProtection="1">
      <alignment horizontal="right" vertical="center"/>
      <protection locked="0"/>
    </xf>
    <xf numFmtId="4" fontId="0" fillId="0" borderId="71" xfId="0" applyNumberFormat="1" applyFont="1" applyFill="1" applyBorder="1" applyAlignment="1" applyProtection="1">
      <alignment horizontal="right" vertical="center"/>
      <protection locked="0"/>
    </xf>
    <xf numFmtId="4" fontId="0" fillId="0" borderId="70" xfId="0" applyNumberFormat="1" applyFont="1" applyFill="1" applyBorder="1" applyAlignment="1" applyProtection="1">
      <alignment horizontal="right" vertical="center"/>
      <protection/>
    </xf>
    <xf numFmtId="4" fontId="0" fillId="0" borderId="75" xfId="0" applyNumberFormat="1" applyFont="1" applyFill="1" applyBorder="1" applyAlignment="1" applyProtection="1">
      <alignment vertical="center"/>
      <protection locked="0"/>
    </xf>
    <xf numFmtId="4" fontId="0" fillId="0" borderId="48" xfId="0" applyNumberFormat="1" applyFont="1" applyFill="1" applyBorder="1" applyAlignment="1" applyProtection="1">
      <alignment vertical="center"/>
      <protection locked="0"/>
    </xf>
    <xf numFmtId="4" fontId="35" fillId="0" borderId="47" xfId="0" applyNumberFormat="1" applyFont="1" applyFill="1" applyBorder="1" applyAlignment="1" applyProtection="1">
      <alignment horizontal="right" vertical="center"/>
      <protection/>
    </xf>
    <xf numFmtId="4" fontId="35" fillId="0" borderId="92" xfId="0" applyNumberFormat="1" applyFont="1" applyFill="1" applyBorder="1" applyAlignment="1" applyProtection="1">
      <alignment vertical="center"/>
      <protection/>
    </xf>
    <xf numFmtId="4" fontId="33" fillId="26" borderId="93" xfId="0" applyNumberFormat="1" applyFont="1" applyFill="1" applyBorder="1" applyAlignment="1" applyProtection="1">
      <alignment vertical="center"/>
      <protection/>
    </xf>
    <xf numFmtId="49" fontId="23" fillId="26" borderId="90" xfId="0" applyNumberFormat="1" applyFont="1" applyFill="1" applyBorder="1" applyAlignment="1" applyProtection="1">
      <alignment horizontal="left" vertical="center" wrapText="1"/>
      <protection locked="0"/>
    </xf>
    <xf numFmtId="49" fontId="23" fillId="26" borderId="90" xfId="0" applyNumberFormat="1" applyFont="1" applyFill="1" applyBorder="1" applyAlignment="1" applyProtection="1">
      <alignment horizontal="center" vertical="center"/>
      <protection locked="0"/>
    </xf>
    <xf numFmtId="4" fontId="23" fillId="26" borderId="74" xfId="0" applyNumberFormat="1" applyFont="1" applyFill="1" applyBorder="1" applyAlignment="1" applyProtection="1">
      <alignment vertical="center"/>
      <protection locked="0"/>
    </xf>
    <xf numFmtId="4" fontId="23" fillId="27" borderId="24" xfId="0" applyNumberFormat="1" applyFont="1" applyFill="1" applyBorder="1" applyAlignment="1" applyProtection="1">
      <alignment horizontal="right" vertical="center"/>
      <protection locked="0"/>
    </xf>
    <xf numFmtId="4" fontId="23" fillId="26" borderId="94" xfId="0" applyNumberFormat="1" applyFont="1" applyFill="1" applyBorder="1" applyAlignment="1" applyProtection="1">
      <alignment horizontal="right" vertical="center"/>
      <protection locked="0"/>
    </xf>
    <xf numFmtId="4" fontId="23" fillId="26" borderId="74" xfId="0" applyNumberFormat="1" applyFont="1" applyFill="1" applyBorder="1" applyAlignment="1" applyProtection="1">
      <alignment horizontal="right" vertical="center"/>
      <protection/>
    </xf>
    <xf numFmtId="4" fontId="23" fillId="26" borderId="95" xfId="0" applyNumberFormat="1" applyFont="1" applyFill="1" applyBorder="1" applyAlignment="1" applyProtection="1">
      <alignment vertical="center"/>
      <protection locked="0"/>
    </xf>
    <xf numFmtId="4" fontId="23" fillId="26" borderId="96" xfId="0" applyNumberFormat="1" applyFont="1" applyFill="1" applyBorder="1" applyAlignment="1" applyProtection="1">
      <alignment vertical="center"/>
      <protection locked="0"/>
    </xf>
    <xf numFmtId="4" fontId="33" fillId="27" borderId="24" xfId="0" applyNumberFormat="1" applyFont="1" applyFill="1" applyBorder="1" applyAlignment="1" applyProtection="1">
      <alignment horizontal="right" vertical="center"/>
      <protection/>
    </xf>
    <xf numFmtId="4" fontId="33" fillId="26" borderId="97" xfId="0" applyNumberFormat="1" applyFont="1" applyFill="1" applyBorder="1" applyAlignment="1" applyProtection="1">
      <alignment vertical="center"/>
      <protection/>
    </xf>
    <xf numFmtId="4" fontId="0" fillId="0" borderId="65" xfId="0" applyNumberFormat="1" applyFont="1" applyFill="1" applyBorder="1" applyAlignment="1" applyProtection="1">
      <alignment horizontal="right" vertical="center"/>
      <protection locked="0"/>
    </xf>
    <xf numFmtId="4" fontId="0" fillId="0" borderId="71" xfId="0" applyNumberFormat="1" applyFont="1" applyFill="1" applyBorder="1" applyAlignment="1" applyProtection="1">
      <alignment horizontal="right" vertical="center"/>
      <protection locked="0"/>
    </xf>
    <xf numFmtId="49" fontId="0" fillId="0" borderId="76" xfId="0" applyNumberFormat="1" applyFont="1" applyFill="1" applyBorder="1" applyAlignment="1" applyProtection="1">
      <alignment horizontal="left" vertical="center" wrapText="1"/>
      <protection locked="0"/>
    </xf>
    <xf numFmtId="49" fontId="0" fillId="0" borderId="76" xfId="0" applyNumberFormat="1" applyFont="1" applyFill="1" applyBorder="1" applyAlignment="1" applyProtection="1">
      <alignment horizontal="center" vertical="center"/>
      <protection locked="0"/>
    </xf>
    <xf numFmtId="4" fontId="0" fillId="0" borderId="77" xfId="0" applyNumberFormat="1" applyFont="1" applyFill="1" applyBorder="1" applyAlignment="1" applyProtection="1">
      <alignment vertical="center"/>
      <protection locked="0"/>
    </xf>
    <xf numFmtId="4" fontId="0" fillId="0" borderId="78" xfId="0" applyNumberFormat="1" applyFont="1" applyFill="1" applyBorder="1" applyAlignment="1" applyProtection="1">
      <alignment horizontal="right" vertical="center"/>
      <protection locked="0"/>
    </xf>
    <xf numFmtId="4" fontId="0" fillId="0" borderId="79" xfId="0" applyNumberFormat="1" applyFont="1" applyFill="1" applyBorder="1" applyAlignment="1" applyProtection="1">
      <alignment horizontal="right" vertical="center"/>
      <protection locked="0"/>
    </xf>
    <xf numFmtId="4" fontId="0" fillId="0" borderId="77" xfId="0" applyNumberFormat="1" applyFont="1" applyFill="1" applyBorder="1" applyAlignment="1" applyProtection="1">
      <alignment horizontal="right" vertical="center"/>
      <protection/>
    </xf>
    <xf numFmtId="4" fontId="0" fillId="0" borderId="80" xfId="0" applyNumberFormat="1" applyFont="1" applyFill="1" applyBorder="1" applyAlignment="1" applyProtection="1">
      <alignment vertical="center"/>
      <protection locked="0"/>
    </xf>
    <xf numFmtId="4" fontId="0" fillId="0" borderId="40" xfId="0" applyNumberFormat="1" applyFont="1" applyFill="1" applyBorder="1" applyAlignment="1" applyProtection="1">
      <alignment horizontal="right" vertical="center"/>
      <protection locked="0"/>
    </xf>
    <xf numFmtId="4" fontId="35" fillId="0" borderId="78" xfId="0" applyNumberFormat="1" applyFont="1" applyFill="1" applyBorder="1" applyAlignment="1" applyProtection="1">
      <alignment horizontal="right" vertical="center"/>
      <protection/>
    </xf>
    <xf numFmtId="4" fontId="35" fillId="0" borderId="81" xfId="0" applyNumberFormat="1" applyFont="1" applyFill="1" applyBorder="1" applyAlignment="1" applyProtection="1">
      <alignment vertical="center"/>
      <protection/>
    </xf>
    <xf numFmtId="49" fontId="0" fillId="0" borderId="98" xfId="0" applyNumberFormat="1" applyFont="1" applyFill="1" applyBorder="1" applyAlignment="1" applyProtection="1">
      <alignment horizontal="left" vertical="center" wrapText="1"/>
      <protection locked="0"/>
    </xf>
    <xf numFmtId="49" fontId="0" fillId="0" borderId="98" xfId="0" applyNumberFormat="1" applyFont="1" applyFill="1" applyBorder="1" applyAlignment="1" applyProtection="1">
      <alignment horizontal="center" vertical="center"/>
      <protection locked="0"/>
    </xf>
    <xf numFmtId="4" fontId="0" fillId="0" borderId="55" xfId="0" applyNumberFormat="1" applyFont="1" applyFill="1" applyBorder="1" applyAlignment="1" applyProtection="1">
      <alignment vertical="center"/>
      <protection locked="0"/>
    </xf>
    <xf numFmtId="4" fontId="0" fillId="25" borderId="99" xfId="0" applyNumberFormat="1" applyFont="1" applyFill="1" applyBorder="1" applyAlignment="1" applyProtection="1">
      <alignment horizontal="right" vertical="center"/>
      <protection locked="0"/>
    </xf>
    <xf numFmtId="4" fontId="0" fillId="0" borderId="51" xfId="0" applyNumberFormat="1" applyFont="1" applyFill="1" applyBorder="1" applyAlignment="1" applyProtection="1">
      <alignment horizontal="right" vertical="center"/>
      <protection locked="0"/>
    </xf>
    <xf numFmtId="4" fontId="0" fillId="0" borderId="55" xfId="0" applyNumberFormat="1" applyFont="1" applyFill="1" applyBorder="1" applyAlignment="1" applyProtection="1">
      <alignment horizontal="right" vertical="center"/>
      <protection/>
    </xf>
    <xf numFmtId="4" fontId="0" fillId="0" borderId="56" xfId="0" applyNumberFormat="1" applyFont="1" applyFill="1" applyBorder="1" applyAlignment="1" applyProtection="1">
      <alignment vertical="center"/>
      <protection locked="0"/>
    </xf>
    <xf numFmtId="4" fontId="0" fillId="0" borderId="54" xfId="0" applyNumberFormat="1" applyFont="1" applyFill="1" applyBorder="1" applyAlignment="1" applyProtection="1">
      <alignment horizontal="right" vertical="center"/>
      <protection locked="0"/>
    </xf>
    <xf numFmtId="4" fontId="35" fillId="25" borderId="99" xfId="0" applyNumberFormat="1" applyFont="1" applyFill="1" applyBorder="1" applyAlignment="1" applyProtection="1">
      <alignment horizontal="right" vertical="center"/>
      <protection/>
    </xf>
    <xf numFmtId="4" fontId="35" fillId="0" borderId="100" xfId="0" applyNumberFormat="1" applyFont="1" applyFill="1" applyBorder="1" applyAlignment="1" applyProtection="1">
      <alignment vertical="center"/>
      <protection/>
    </xf>
    <xf numFmtId="4" fontId="0" fillId="0" borderId="23" xfId="0" applyNumberFormat="1" applyFont="1" applyFill="1" applyBorder="1" applyAlignment="1" applyProtection="1">
      <alignment horizontal="right" vertical="center"/>
      <protection locked="0"/>
    </xf>
    <xf numFmtId="4" fontId="0" fillId="0" borderId="56" xfId="0" applyNumberFormat="1" applyFont="1" applyFill="1" applyBorder="1" applyAlignment="1" applyProtection="1">
      <alignment horizontal="right" vertical="center"/>
      <protection locked="0"/>
    </xf>
    <xf numFmtId="4" fontId="35" fillId="0" borderId="23" xfId="0" applyNumberFormat="1" applyFont="1" applyFill="1" applyBorder="1" applyAlignment="1" applyProtection="1">
      <alignment horizontal="right" vertical="center"/>
      <protection/>
    </xf>
    <xf numFmtId="4" fontId="0" fillId="25" borderId="84" xfId="0" applyNumberFormat="1" applyFont="1" applyFill="1" applyBorder="1" applyAlignment="1" applyProtection="1">
      <alignment horizontal="right" vertical="center"/>
      <protection locked="0"/>
    </xf>
    <xf numFmtId="4" fontId="35" fillId="25" borderId="84" xfId="0" applyNumberFormat="1" applyFont="1" applyFill="1" applyBorder="1" applyAlignment="1" applyProtection="1">
      <alignment horizontal="right" vertical="center"/>
      <protection/>
    </xf>
    <xf numFmtId="49" fontId="0" fillId="0" borderId="87" xfId="0" applyNumberFormat="1" applyFont="1" applyFill="1" applyBorder="1" applyAlignment="1" applyProtection="1">
      <alignment horizontal="center" vertical="center"/>
      <protection locked="0"/>
    </xf>
    <xf numFmtId="4" fontId="0" fillId="0" borderId="68" xfId="0" applyNumberFormat="1" applyFont="1" applyFill="1" applyBorder="1" applyAlignment="1" applyProtection="1">
      <alignment vertical="center"/>
      <protection locked="0"/>
    </xf>
    <xf numFmtId="4" fontId="0" fillId="0" borderId="101" xfId="0" applyNumberFormat="1" applyFont="1" applyFill="1" applyBorder="1" applyAlignment="1" applyProtection="1">
      <alignment horizontal="right" vertical="center"/>
      <protection locked="0"/>
    </xf>
    <xf numFmtId="4" fontId="0" fillId="0" borderId="102" xfId="0" applyNumberFormat="1" applyFont="1" applyFill="1" applyBorder="1" applyAlignment="1" applyProtection="1">
      <alignment horizontal="right" vertical="center"/>
      <protection locked="0"/>
    </xf>
    <xf numFmtId="4" fontId="0" fillId="0" borderId="103" xfId="0" applyNumberFormat="1" applyFont="1" applyFill="1" applyBorder="1" applyAlignment="1" applyProtection="1">
      <alignment horizontal="right" vertical="center"/>
      <protection locked="0"/>
    </xf>
    <xf numFmtId="4" fontId="0" fillId="0" borderId="104" xfId="0" applyNumberFormat="1" applyFont="1" applyFill="1" applyBorder="1" applyAlignment="1" applyProtection="1">
      <alignment horizontal="right" vertical="center"/>
      <protection locked="0"/>
    </xf>
    <xf numFmtId="4" fontId="35" fillId="0" borderId="101" xfId="0" applyNumberFormat="1" applyFont="1" applyFill="1" applyBorder="1" applyAlignment="1" applyProtection="1">
      <alignment horizontal="right" vertical="center"/>
      <protection/>
    </xf>
    <xf numFmtId="4" fontId="35" fillId="0" borderId="105" xfId="0" applyNumberFormat="1" applyFont="1" applyFill="1" applyBorder="1" applyAlignment="1" applyProtection="1">
      <alignment vertical="center"/>
      <protection/>
    </xf>
    <xf numFmtId="49" fontId="0" fillId="0" borderId="90" xfId="0" applyNumberFormat="1" applyFont="1" applyFill="1" applyBorder="1" applyAlignment="1" applyProtection="1">
      <alignment horizontal="center" vertical="center"/>
      <protection locked="0"/>
    </xf>
    <xf numFmtId="4" fontId="0" fillId="0" borderId="74" xfId="0" applyNumberFormat="1" applyFont="1" applyFill="1" applyBorder="1" applyAlignment="1" applyProtection="1">
      <alignment vertical="center"/>
      <protection locked="0"/>
    </xf>
    <xf numFmtId="4" fontId="0" fillId="25" borderId="24" xfId="0" applyNumberFormat="1" applyFont="1" applyFill="1" applyBorder="1" applyAlignment="1" applyProtection="1">
      <alignment horizontal="right" vertical="center"/>
      <protection locked="0"/>
    </xf>
    <xf numFmtId="4" fontId="0" fillId="0" borderId="94" xfId="0" applyNumberFormat="1" applyFont="1" applyFill="1" applyBorder="1" applyAlignment="1" applyProtection="1">
      <alignment horizontal="right" vertical="center"/>
      <protection locked="0"/>
    </xf>
    <xf numFmtId="4" fontId="0" fillId="0" borderId="95" xfId="0" applyNumberFormat="1" applyFont="1" applyFill="1" applyBorder="1" applyAlignment="1" applyProtection="1">
      <alignment horizontal="right" vertical="center"/>
      <protection locked="0"/>
    </xf>
    <xf numFmtId="4" fontId="0" fillId="0" borderId="96" xfId="0" applyNumberFormat="1" applyFont="1" applyFill="1" applyBorder="1" applyAlignment="1" applyProtection="1">
      <alignment horizontal="right" vertical="center"/>
      <protection locked="0"/>
    </xf>
    <xf numFmtId="4" fontId="35" fillId="25" borderId="24" xfId="0" applyNumberFormat="1" applyFont="1" applyFill="1" applyBorder="1" applyAlignment="1" applyProtection="1">
      <alignment horizontal="right" vertical="center"/>
      <protection/>
    </xf>
    <xf numFmtId="4" fontId="35" fillId="0" borderId="97" xfId="0" applyNumberFormat="1" applyFont="1" applyFill="1" applyBorder="1" applyAlignment="1" applyProtection="1">
      <alignment vertical="center"/>
      <protection/>
    </xf>
    <xf numFmtId="49" fontId="0" fillId="0" borderId="106" xfId="0" applyNumberFormat="1" applyFont="1" applyFill="1" applyBorder="1" applyAlignment="1" applyProtection="1">
      <alignment horizontal="left" vertical="center" wrapText="1"/>
      <protection locked="0"/>
    </xf>
    <xf numFmtId="49" fontId="0" fillId="0" borderId="107" xfId="0" applyNumberFormat="1" applyFont="1" applyFill="1" applyBorder="1" applyAlignment="1" applyProtection="1">
      <alignment horizontal="left" vertical="center" wrapText="1"/>
      <protection locked="0"/>
    </xf>
    <xf numFmtId="4" fontId="0" fillId="0" borderId="80" xfId="0" applyNumberFormat="1" applyFont="1" applyFill="1" applyBorder="1" applyAlignment="1" applyProtection="1">
      <alignment horizontal="right" vertical="center"/>
      <protection locked="0"/>
    </xf>
    <xf numFmtId="49" fontId="0" fillId="0" borderId="77" xfId="0" applyNumberFormat="1" applyFont="1" applyFill="1" applyBorder="1" applyAlignment="1" applyProtection="1">
      <alignment horizontal="left" vertical="center" wrapText="1"/>
      <protection locked="0"/>
    </xf>
    <xf numFmtId="49" fontId="0" fillId="0" borderId="79" xfId="0" applyNumberFormat="1" applyFont="1" applyFill="1" applyBorder="1" applyAlignment="1" applyProtection="1">
      <alignment horizontal="left" vertical="center" wrapText="1"/>
      <protection locked="0"/>
    </xf>
    <xf numFmtId="49" fontId="0" fillId="0" borderId="83" xfId="0" applyNumberFormat="1" applyFont="1" applyFill="1" applyBorder="1" applyAlignment="1" applyProtection="1">
      <alignment horizontal="left" vertical="center" wrapText="1"/>
      <protection locked="0"/>
    </xf>
    <xf numFmtId="49" fontId="0" fillId="0" borderId="85" xfId="0" applyNumberFormat="1" applyFont="1" applyFill="1" applyBorder="1" applyAlignment="1" applyProtection="1">
      <alignment horizontal="left" vertical="center" wrapText="1"/>
      <protection locked="0"/>
    </xf>
    <xf numFmtId="49" fontId="0" fillId="0" borderId="82" xfId="0" applyNumberFormat="1" applyFont="1" applyFill="1" applyBorder="1" applyAlignment="1" applyProtection="1">
      <alignment horizontal="left" vertical="center" wrapText="1"/>
      <protection locked="0"/>
    </xf>
    <xf numFmtId="4" fontId="35" fillId="0" borderId="41" xfId="0" applyNumberFormat="1" applyFont="1" applyFill="1" applyBorder="1" applyAlignment="1" applyProtection="1">
      <alignment vertical="center"/>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9"/>
  <sheetViews>
    <sheetView tabSelected="1" view="pageBreakPreview" zoomScaleNormal="106" zoomScaleSheetLayoutView="100" zoomScalePageLayoutView="0" workbookViewId="0" topLeftCell="A34">
      <selection activeCell="B28" sqref="B28:C29"/>
    </sheetView>
  </sheetViews>
  <sheetFormatPr defaultColWidth="9.00390625" defaultRowHeight="14.25" customHeight="1"/>
  <cols>
    <col min="1" max="1" width="5.50390625" style="0" customWidth="1"/>
    <col min="2" max="2" width="4.625" style="0" customWidth="1"/>
    <col min="3" max="3" width="107.625" style="0" customWidth="1"/>
    <col min="4" max="4" width="7.125" style="0" hidden="1" customWidth="1"/>
    <col min="5" max="5" width="10.50390625" style="1" hidden="1" customWidth="1"/>
    <col min="6" max="7" width="12.625" style="2" hidden="1" customWidth="1"/>
    <col min="8" max="8" width="14.625" style="2" hidden="1" customWidth="1"/>
    <col min="9" max="9" width="11.50390625" style="2" hidden="1" customWidth="1"/>
    <col min="10" max="12" width="12.625" style="2" hidden="1" customWidth="1"/>
    <col min="13" max="13" width="13.625" style="142" customWidth="1"/>
    <col min="14" max="14" width="11.50390625" style="49" hidden="1" customWidth="1"/>
    <col min="15" max="15" width="12.625" style="49" hidden="1" customWidth="1"/>
    <col min="16" max="16" width="12.00390625" style="55" hidden="1" customWidth="1"/>
    <col min="17" max="17" width="6.625" style="0" customWidth="1"/>
    <col min="19" max="19" width="9.125" style="0" bestFit="1" customWidth="1"/>
  </cols>
  <sheetData>
    <row r="1" spans="13:15" ht="14.25" customHeight="1">
      <c r="M1" s="134"/>
      <c r="N1" s="47"/>
      <c r="O1" s="47"/>
    </row>
    <row r="2" spans="1:16" s="3" customFormat="1" ht="16.5" customHeight="1">
      <c r="A2" s="96" t="s">
        <v>0</v>
      </c>
      <c r="B2" s="96"/>
      <c r="C2" s="96"/>
      <c r="D2" s="96"/>
      <c r="E2" s="96"/>
      <c r="F2" s="96"/>
      <c r="G2" s="96"/>
      <c r="H2" s="96"/>
      <c r="I2" s="96"/>
      <c r="J2" s="96"/>
      <c r="K2" s="96"/>
      <c r="L2" s="96"/>
      <c r="M2" s="96"/>
      <c r="N2" s="56"/>
      <c r="O2" s="56"/>
      <c r="P2" s="55"/>
    </row>
    <row r="3" spans="1:16" s="3" customFormat="1" ht="21" customHeight="1">
      <c r="A3" s="90" t="s">
        <v>59</v>
      </c>
      <c r="B3" s="90"/>
      <c r="C3" s="90"/>
      <c r="D3" s="90"/>
      <c r="E3" s="90"/>
      <c r="F3" s="90"/>
      <c r="G3" s="90"/>
      <c r="H3" s="90"/>
      <c r="I3" s="90"/>
      <c r="J3" s="90"/>
      <c r="K3" s="90"/>
      <c r="L3" s="90"/>
      <c r="M3" s="90"/>
      <c r="N3" s="54"/>
      <c r="O3" s="48"/>
      <c r="P3" s="55"/>
    </row>
    <row r="4" spans="1:14" ht="14.25" customHeight="1" thickBot="1">
      <c r="A4" s="99"/>
      <c r="B4" s="99"/>
      <c r="C4" s="99"/>
      <c r="D4" s="99"/>
      <c r="E4" s="99"/>
      <c r="F4" s="99"/>
      <c r="G4" s="99"/>
      <c r="H4" s="99"/>
      <c r="I4" s="99"/>
      <c r="J4" s="99"/>
      <c r="K4" s="99"/>
      <c r="L4" s="99"/>
      <c r="M4" s="99"/>
      <c r="N4" s="58"/>
    </row>
    <row r="5" spans="1:16" ht="25.5" customHeight="1" thickBot="1">
      <c r="A5" s="97" t="s">
        <v>1</v>
      </c>
      <c r="B5" s="98" t="s">
        <v>2</v>
      </c>
      <c r="C5" s="98"/>
      <c r="D5" s="91" t="s">
        <v>3</v>
      </c>
      <c r="E5" s="91"/>
      <c r="F5" s="92" t="s">
        <v>4</v>
      </c>
      <c r="G5" s="92"/>
      <c r="H5" s="92"/>
      <c r="I5" s="93" t="s">
        <v>5</v>
      </c>
      <c r="J5" s="69" t="s">
        <v>14</v>
      </c>
      <c r="K5" s="70"/>
      <c r="L5" s="70"/>
      <c r="M5" s="100" t="s">
        <v>60</v>
      </c>
      <c r="N5" s="57"/>
      <c r="O5" s="57"/>
      <c r="P5" s="58"/>
    </row>
    <row r="6" spans="1:15" ht="25.5" customHeight="1" thickBot="1">
      <c r="A6" s="97"/>
      <c r="B6" s="98"/>
      <c r="C6" s="98"/>
      <c r="D6" s="91"/>
      <c r="E6" s="91"/>
      <c r="F6" s="92"/>
      <c r="G6" s="92"/>
      <c r="H6" s="92"/>
      <c r="I6" s="93"/>
      <c r="J6" s="71" t="s">
        <v>50</v>
      </c>
      <c r="K6" s="72"/>
      <c r="L6" s="73" t="s">
        <v>6</v>
      </c>
      <c r="M6" s="101"/>
      <c r="N6" s="59"/>
      <c r="O6" s="59"/>
    </row>
    <row r="7" spans="1:15" ht="25.5" customHeight="1" thickBot="1">
      <c r="A7" s="97"/>
      <c r="B7" s="98"/>
      <c r="C7" s="98"/>
      <c r="D7" s="4" t="s">
        <v>7</v>
      </c>
      <c r="E7" s="5" t="s">
        <v>8</v>
      </c>
      <c r="F7" s="32" t="s">
        <v>15</v>
      </c>
      <c r="G7" s="6" t="s">
        <v>9</v>
      </c>
      <c r="H7" s="33" t="s">
        <v>16</v>
      </c>
      <c r="I7" s="93"/>
      <c r="J7" s="32" t="s">
        <v>15</v>
      </c>
      <c r="K7" s="33" t="s">
        <v>16</v>
      </c>
      <c r="L7" s="32" t="s">
        <v>15</v>
      </c>
      <c r="M7" s="102"/>
      <c r="N7" s="60"/>
      <c r="O7" s="60"/>
    </row>
    <row r="8" spans="1:16" s="14" customFormat="1" ht="14.25" customHeight="1" hidden="1" thickBot="1">
      <c r="A8" s="7">
        <v>1</v>
      </c>
      <c r="B8" s="94">
        <v>2</v>
      </c>
      <c r="C8" s="94"/>
      <c r="D8" s="8">
        <v>3</v>
      </c>
      <c r="E8" s="9">
        <v>4</v>
      </c>
      <c r="F8" s="10">
        <v>5</v>
      </c>
      <c r="G8" s="11">
        <v>6</v>
      </c>
      <c r="H8" s="9">
        <v>7</v>
      </c>
      <c r="I8" s="12">
        <v>8</v>
      </c>
      <c r="J8" s="10">
        <v>9</v>
      </c>
      <c r="K8" s="13">
        <v>10</v>
      </c>
      <c r="L8" s="10">
        <v>13</v>
      </c>
      <c r="M8" s="135">
        <v>14</v>
      </c>
      <c r="N8" s="61" t="s">
        <v>45</v>
      </c>
      <c r="O8" s="61" t="s">
        <v>37</v>
      </c>
      <c r="P8" s="62" t="s">
        <v>46</v>
      </c>
    </row>
    <row r="9" spans="1:24" s="15" customFormat="1" ht="8.25" customHeight="1" hidden="1" thickBot="1">
      <c r="A9" s="95"/>
      <c r="B9" s="95"/>
      <c r="C9" s="95"/>
      <c r="D9" s="95"/>
      <c r="E9" s="95"/>
      <c r="F9" s="95"/>
      <c r="G9" s="95"/>
      <c r="H9" s="95"/>
      <c r="I9" s="95"/>
      <c r="J9" s="95"/>
      <c r="K9" s="95"/>
      <c r="L9" s="95"/>
      <c r="M9" s="95"/>
      <c r="N9" s="63"/>
      <c r="O9" s="63"/>
      <c r="P9" s="55"/>
      <c r="X9" s="15">
        <f>3000+2000+1500+2500</f>
        <v>9000</v>
      </c>
    </row>
    <row r="10" spans="1:16" s="16" customFormat="1" ht="16.5" customHeight="1" thickBot="1">
      <c r="A10" s="88">
        <v>1</v>
      </c>
      <c r="B10" s="144" t="s">
        <v>53</v>
      </c>
      <c r="C10" s="145"/>
      <c r="D10" s="146" t="s">
        <v>21</v>
      </c>
      <c r="E10" s="147">
        <v>58</v>
      </c>
      <c r="F10" s="148">
        <v>12600</v>
      </c>
      <c r="G10" s="149"/>
      <c r="H10" s="150">
        <f>F10+G10</f>
        <v>12600</v>
      </c>
      <c r="I10" s="151">
        <v>0</v>
      </c>
      <c r="J10" s="152" t="e">
        <f>#N/A</f>
        <v>#N/A</v>
      </c>
      <c r="K10" s="153">
        <f>H10</f>
        <v>12600</v>
      </c>
      <c r="L10" s="154" t="e">
        <f>#N/A</f>
        <v>#N/A</v>
      </c>
      <c r="M10" s="155">
        <v>11671.25</v>
      </c>
      <c r="N10" s="64"/>
      <c r="O10" s="65">
        <f>N10-P10</f>
        <v>-11671.25</v>
      </c>
      <c r="P10" s="58">
        <f>M10</f>
        <v>11671.25</v>
      </c>
    </row>
    <row r="11" spans="1:16" s="16" customFormat="1" ht="18" customHeight="1" thickBot="1">
      <c r="A11" s="89"/>
      <c r="B11" s="156"/>
      <c r="C11" s="157"/>
      <c r="D11" s="158"/>
      <c r="E11" s="159"/>
      <c r="F11" s="160">
        <f>F10</f>
        <v>12600</v>
      </c>
      <c r="G11" s="161"/>
      <c r="H11" s="162"/>
      <c r="I11" s="163"/>
      <c r="J11" s="164" t="e">
        <f>#N/A</f>
        <v>#N/A</v>
      </c>
      <c r="K11" s="165"/>
      <c r="L11" s="166" t="e">
        <f>#N/A</f>
        <v>#N/A</v>
      </c>
      <c r="M11" s="167"/>
      <c r="N11" s="64"/>
      <c r="O11" s="65"/>
      <c r="P11" s="55"/>
    </row>
    <row r="12" spans="1:16" s="16" customFormat="1" ht="15" customHeight="1" thickBot="1">
      <c r="A12" s="103">
        <v>2</v>
      </c>
      <c r="B12" s="168" t="s">
        <v>54</v>
      </c>
      <c r="C12" s="168"/>
      <c r="D12" s="169" t="s">
        <v>21</v>
      </c>
      <c r="E12" s="170">
        <v>8</v>
      </c>
      <c r="F12" s="171">
        <v>9000</v>
      </c>
      <c r="G12" s="172"/>
      <c r="H12" s="173">
        <f>F12+G12</f>
        <v>9000</v>
      </c>
      <c r="I12" s="174">
        <v>0</v>
      </c>
      <c r="J12" s="171" t="e">
        <f>#N/A</f>
        <v>#N/A</v>
      </c>
      <c r="K12" s="175">
        <f>H12</f>
        <v>9000</v>
      </c>
      <c r="L12" s="176" t="e">
        <f>#N/A</f>
        <v>#N/A</v>
      </c>
      <c r="M12" s="177">
        <f>K12</f>
        <v>9000</v>
      </c>
      <c r="N12" s="64"/>
      <c r="O12" s="65">
        <f>N12-P12</f>
        <v>-9000</v>
      </c>
      <c r="P12" s="58">
        <f>M12</f>
        <v>9000</v>
      </c>
    </row>
    <row r="13" spans="1:16" s="16" customFormat="1" ht="10.5" customHeight="1" thickBot="1">
      <c r="A13" s="104"/>
      <c r="B13" s="178"/>
      <c r="C13" s="178"/>
      <c r="D13" s="179"/>
      <c r="E13" s="180"/>
      <c r="F13" s="181">
        <v>0</v>
      </c>
      <c r="G13" s="182"/>
      <c r="H13" s="183"/>
      <c r="I13" s="184"/>
      <c r="J13" s="181" t="e">
        <f>#N/A</f>
        <v>#N/A</v>
      </c>
      <c r="K13" s="185"/>
      <c r="L13" s="186" t="e">
        <f>#N/A</f>
        <v>#N/A</v>
      </c>
      <c r="M13" s="187"/>
      <c r="N13" s="64"/>
      <c r="O13" s="65"/>
      <c r="P13" s="55"/>
    </row>
    <row r="14" spans="1:16" s="16" customFormat="1" ht="10.5" customHeight="1" thickBot="1">
      <c r="A14" s="132" t="s">
        <v>61</v>
      </c>
      <c r="B14" s="188" t="s">
        <v>62</v>
      </c>
      <c r="C14" s="188"/>
      <c r="D14" s="189"/>
      <c r="E14" s="190"/>
      <c r="F14" s="191"/>
      <c r="G14" s="192"/>
      <c r="H14" s="193"/>
      <c r="I14" s="194"/>
      <c r="J14" s="191"/>
      <c r="K14" s="195"/>
      <c r="L14" s="196"/>
      <c r="M14" s="197">
        <v>1300</v>
      </c>
      <c r="N14" s="64"/>
      <c r="O14" s="65"/>
      <c r="P14" s="55"/>
    </row>
    <row r="15" spans="1:16" s="16" customFormat="1" ht="10.5" customHeight="1" thickBot="1">
      <c r="A15" s="133"/>
      <c r="B15" s="198"/>
      <c r="C15" s="198"/>
      <c r="D15" s="199"/>
      <c r="E15" s="200"/>
      <c r="F15" s="201"/>
      <c r="G15" s="202"/>
      <c r="H15" s="203"/>
      <c r="I15" s="204"/>
      <c r="J15" s="201"/>
      <c r="K15" s="205"/>
      <c r="L15" s="206"/>
      <c r="M15" s="207"/>
      <c r="N15" s="64"/>
      <c r="O15" s="65"/>
      <c r="P15" s="55"/>
    </row>
    <row r="16" spans="1:16" s="16" customFormat="1" ht="15" customHeight="1" thickBot="1">
      <c r="A16" s="131">
        <v>3</v>
      </c>
      <c r="B16" s="168" t="s">
        <v>55</v>
      </c>
      <c r="C16" s="168"/>
      <c r="D16" s="169" t="s">
        <v>22</v>
      </c>
      <c r="E16" s="170">
        <f>6000/16</f>
        <v>375</v>
      </c>
      <c r="F16" s="171">
        <v>6000</v>
      </c>
      <c r="G16" s="172"/>
      <c r="H16" s="173">
        <f>F16+G16</f>
        <v>6000</v>
      </c>
      <c r="I16" s="174">
        <v>0</v>
      </c>
      <c r="J16" s="171" t="e">
        <f>#N/A</f>
        <v>#N/A</v>
      </c>
      <c r="K16" s="175">
        <f>H16</f>
        <v>6000</v>
      </c>
      <c r="L16" s="176" t="e">
        <f>#N/A</f>
        <v>#N/A</v>
      </c>
      <c r="M16" s="208">
        <f>K16</f>
        <v>6000</v>
      </c>
      <c r="N16" s="64"/>
      <c r="O16" s="65">
        <f>N16-P16</f>
        <v>-6000</v>
      </c>
      <c r="P16" s="58">
        <f>M16</f>
        <v>6000</v>
      </c>
    </row>
    <row r="17" spans="1:16" s="16" customFormat="1" ht="12" customHeight="1" thickBot="1">
      <c r="A17" s="129"/>
      <c r="B17" s="209"/>
      <c r="C17" s="209"/>
      <c r="D17" s="210"/>
      <c r="E17" s="211"/>
      <c r="F17" s="212">
        <v>0</v>
      </c>
      <c r="G17" s="213"/>
      <c r="H17" s="214"/>
      <c r="I17" s="215"/>
      <c r="J17" s="212" t="e">
        <f>#N/A</f>
        <v>#N/A</v>
      </c>
      <c r="K17" s="216"/>
      <c r="L17" s="217" t="e">
        <f>#N/A</f>
        <v>#N/A</v>
      </c>
      <c r="M17" s="218"/>
      <c r="N17" s="64"/>
      <c r="O17" s="65"/>
      <c r="P17" s="55"/>
    </row>
    <row r="18" spans="1:16" s="16" customFormat="1" ht="15" customHeight="1" thickBot="1">
      <c r="A18" s="86">
        <v>4</v>
      </c>
      <c r="B18" s="144" t="s">
        <v>40</v>
      </c>
      <c r="C18" s="145"/>
      <c r="D18" s="146" t="s">
        <v>23</v>
      </c>
      <c r="E18" s="147">
        <v>1800</v>
      </c>
      <c r="F18" s="152">
        <v>7600</v>
      </c>
      <c r="G18" s="149"/>
      <c r="H18" s="150">
        <f>F18+G18</f>
        <v>7600</v>
      </c>
      <c r="I18" s="151">
        <v>0</v>
      </c>
      <c r="J18" s="152" t="e">
        <f>#N/A</f>
        <v>#N/A</v>
      </c>
      <c r="K18" s="153">
        <f>H18</f>
        <v>7600</v>
      </c>
      <c r="L18" s="154" t="e">
        <f>#N/A</f>
        <v>#N/A</v>
      </c>
      <c r="M18" s="155">
        <v>7219.7</v>
      </c>
      <c r="N18" s="64"/>
      <c r="O18" s="65">
        <f>N18-P18</f>
        <v>-7219.7</v>
      </c>
      <c r="P18" s="58">
        <f>M18</f>
        <v>7219.7</v>
      </c>
    </row>
    <row r="19" spans="1:16" s="16" customFormat="1" ht="10.5" customHeight="1" thickBot="1">
      <c r="A19" s="87"/>
      <c r="B19" s="156"/>
      <c r="C19" s="157"/>
      <c r="D19" s="158"/>
      <c r="E19" s="159"/>
      <c r="F19" s="164">
        <f>50%*F18</f>
        <v>3800</v>
      </c>
      <c r="G19" s="161"/>
      <c r="H19" s="162"/>
      <c r="I19" s="163"/>
      <c r="J19" s="164" t="e">
        <f>#N/A</f>
        <v>#N/A</v>
      </c>
      <c r="K19" s="165"/>
      <c r="L19" s="166" t="e">
        <f>#N/A</f>
        <v>#N/A</v>
      </c>
      <c r="M19" s="167"/>
      <c r="N19" s="64"/>
      <c r="O19" s="65"/>
      <c r="P19" s="55"/>
    </row>
    <row r="20" spans="1:16" s="16" customFormat="1" ht="15" customHeight="1" thickBot="1">
      <c r="A20" s="88">
        <v>5</v>
      </c>
      <c r="B20" s="144" t="s">
        <v>39</v>
      </c>
      <c r="C20" s="145"/>
      <c r="D20" s="146" t="s">
        <v>23</v>
      </c>
      <c r="E20" s="147">
        <v>800</v>
      </c>
      <c r="F20" s="152">
        <v>0</v>
      </c>
      <c r="G20" s="219">
        <v>3500</v>
      </c>
      <c r="H20" s="150">
        <f>F20+G20</f>
        <v>3500</v>
      </c>
      <c r="I20" s="151">
        <v>0</v>
      </c>
      <c r="J20" s="152" t="e">
        <f>#N/A</f>
        <v>#N/A</v>
      </c>
      <c r="K20" s="153">
        <f>H20</f>
        <v>3500</v>
      </c>
      <c r="L20" s="154" t="e">
        <f>#N/A</f>
        <v>#N/A</v>
      </c>
      <c r="M20" s="155">
        <v>2382.2</v>
      </c>
      <c r="N20" s="64"/>
      <c r="O20" s="65">
        <f>N20-P20</f>
        <v>-2382.2</v>
      </c>
      <c r="P20" s="58">
        <f>M20</f>
        <v>2382.2</v>
      </c>
    </row>
    <row r="21" spans="1:16" s="16" customFormat="1" ht="6" customHeight="1" thickBot="1">
      <c r="A21" s="89"/>
      <c r="B21" s="156"/>
      <c r="C21" s="157"/>
      <c r="D21" s="158"/>
      <c r="E21" s="159"/>
      <c r="F21" s="164">
        <v>0</v>
      </c>
      <c r="G21" s="220"/>
      <c r="H21" s="162"/>
      <c r="I21" s="163"/>
      <c r="J21" s="164" t="e">
        <f>#N/A</f>
        <v>#N/A</v>
      </c>
      <c r="K21" s="165"/>
      <c r="L21" s="166" t="e">
        <f>#N/A</f>
        <v>#N/A</v>
      </c>
      <c r="M21" s="167"/>
      <c r="N21" s="64"/>
      <c r="O21" s="65"/>
      <c r="P21" s="55"/>
    </row>
    <row r="22" spans="1:16" s="16" customFormat="1" ht="15" customHeight="1" thickBot="1">
      <c r="A22" s="86">
        <v>6</v>
      </c>
      <c r="B22" s="221" t="s">
        <v>41</v>
      </c>
      <c r="C22" s="221"/>
      <c r="D22" s="222" t="s">
        <v>24</v>
      </c>
      <c r="E22" s="223">
        <v>3</v>
      </c>
      <c r="F22" s="224">
        <v>6400</v>
      </c>
      <c r="G22" s="225"/>
      <c r="H22" s="226">
        <f>F22+G22</f>
        <v>6400</v>
      </c>
      <c r="I22" s="227">
        <v>0</v>
      </c>
      <c r="J22" s="224" t="e">
        <f>#N/A</f>
        <v>#N/A</v>
      </c>
      <c r="K22" s="228">
        <f>H22</f>
        <v>6400</v>
      </c>
      <c r="L22" s="229" t="e">
        <f>#N/A</f>
        <v>#N/A</v>
      </c>
      <c r="M22" s="230">
        <v>6396</v>
      </c>
      <c r="N22" s="64"/>
      <c r="O22" s="65">
        <f>N22-P22</f>
        <v>-6396</v>
      </c>
      <c r="P22" s="58">
        <f>M22</f>
        <v>6396</v>
      </c>
    </row>
    <row r="23" spans="1:16" s="16" customFormat="1" ht="14.25" customHeight="1" thickBot="1">
      <c r="A23" s="87"/>
      <c r="B23" s="231"/>
      <c r="C23" s="231"/>
      <c r="D23" s="232"/>
      <c r="E23" s="233"/>
      <c r="F23" s="234">
        <v>5800</v>
      </c>
      <c r="G23" s="235"/>
      <c r="H23" s="236"/>
      <c r="I23" s="237"/>
      <c r="J23" s="234" t="e">
        <f>#N/A</f>
        <v>#N/A</v>
      </c>
      <c r="K23" s="238"/>
      <c r="L23" s="239" t="e">
        <f>#N/A</f>
        <v>#N/A</v>
      </c>
      <c r="M23" s="240"/>
      <c r="N23" s="64"/>
      <c r="O23" s="65"/>
      <c r="P23" s="55"/>
    </row>
    <row r="24" spans="1:16" s="16" customFormat="1" ht="15" customHeight="1" thickBot="1">
      <c r="A24" s="88">
        <v>7</v>
      </c>
      <c r="B24" s="231" t="s">
        <v>52</v>
      </c>
      <c r="C24" s="231"/>
      <c r="D24" s="232" t="s">
        <v>24</v>
      </c>
      <c r="E24" s="233">
        <v>4500</v>
      </c>
      <c r="F24" s="241">
        <v>7000</v>
      </c>
      <c r="G24" s="235"/>
      <c r="H24" s="236">
        <f>F24+G24</f>
        <v>7000</v>
      </c>
      <c r="I24" s="242">
        <v>0</v>
      </c>
      <c r="J24" s="241" t="e">
        <f>#N/A</f>
        <v>#N/A</v>
      </c>
      <c r="K24" s="238">
        <f>H24</f>
        <v>7000</v>
      </c>
      <c r="L24" s="243" t="e">
        <f>#N/A</f>
        <v>#N/A</v>
      </c>
      <c r="M24" s="240">
        <v>6930</v>
      </c>
      <c r="N24" s="64"/>
      <c r="O24" s="65">
        <f>N24-P24</f>
        <v>-6930</v>
      </c>
      <c r="P24" s="58">
        <f>M24</f>
        <v>6930</v>
      </c>
    </row>
    <row r="25" spans="1:16" s="16" customFormat="1" ht="27" customHeight="1" thickBot="1">
      <c r="A25" s="89"/>
      <c r="B25" s="231"/>
      <c r="C25" s="231"/>
      <c r="D25" s="232"/>
      <c r="E25" s="233"/>
      <c r="F25" s="244">
        <v>7000</v>
      </c>
      <c r="G25" s="235"/>
      <c r="H25" s="236"/>
      <c r="I25" s="242"/>
      <c r="J25" s="234" t="e">
        <f>#N/A</f>
        <v>#N/A</v>
      </c>
      <c r="K25" s="238"/>
      <c r="L25" s="245" t="e">
        <f>#N/A</f>
        <v>#N/A</v>
      </c>
      <c r="M25" s="240"/>
      <c r="N25" s="64"/>
      <c r="O25" s="65"/>
      <c r="P25" s="58"/>
    </row>
    <row r="26" spans="1:16" s="16" customFormat="1" ht="15" customHeight="1" thickBot="1">
      <c r="A26" s="86">
        <v>8</v>
      </c>
      <c r="B26" s="188" t="s">
        <v>51</v>
      </c>
      <c r="C26" s="188"/>
      <c r="D26" s="246" t="s">
        <v>24</v>
      </c>
      <c r="E26" s="247">
        <v>2000</v>
      </c>
      <c r="F26" s="248">
        <v>2000</v>
      </c>
      <c r="G26" s="249"/>
      <c r="H26" s="150">
        <f>F26+G26</f>
        <v>2000</v>
      </c>
      <c r="I26" s="250">
        <v>0</v>
      </c>
      <c r="J26" s="248">
        <f aca="true" t="shared" si="0" ref="J26:J33">F26</f>
        <v>2000</v>
      </c>
      <c r="K26" s="251">
        <f>H26</f>
        <v>2000</v>
      </c>
      <c r="L26" s="252" t="e">
        <f>#N/A</f>
        <v>#N/A</v>
      </c>
      <c r="M26" s="253">
        <v>1876.98</v>
      </c>
      <c r="N26" s="64"/>
      <c r="O26" s="65">
        <f>N26-P26</f>
        <v>-1876.98</v>
      </c>
      <c r="P26" s="58">
        <f>M26</f>
        <v>1876.98</v>
      </c>
    </row>
    <row r="27" spans="1:16" s="16" customFormat="1" ht="22.5" customHeight="1" thickBot="1">
      <c r="A27" s="87"/>
      <c r="B27" s="198"/>
      <c r="C27" s="198"/>
      <c r="D27" s="254"/>
      <c r="E27" s="255"/>
      <c r="F27" s="256">
        <v>2000</v>
      </c>
      <c r="G27" s="257"/>
      <c r="H27" s="162"/>
      <c r="I27" s="258"/>
      <c r="J27" s="256">
        <f t="shared" si="0"/>
        <v>2000</v>
      </c>
      <c r="K27" s="259"/>
      <c r="L27" s="260" t="e">
        <f>#N/A</f>
        <v>#N/A</v>
      </c>
      <c r="M27" s="261"/>
      <c r="N27" s="64"/>
      <c r="O27" s="65"/>
      <c r="P27" s="55"/>
    </row>
    <row r="28" spans="1:16" s="16" customFormat="1" ht="15" customHeight="1" thickBot="1">
      <c r="A28" s="88">
        <v>9</v>
      </c>
      <c r="B28" s="262" t="s">
        <v>42</v>
      </c>
      <c r="C28" s="263"/>
      <c r="D28" s="222" t="s">
        <v>24</v>
      </c>
      <c r="E28" s="223">
        <v>5000</v>
      </c>
      <c r="F28" s="224">
        <v>2000</v>
      </c>
      <c r="G28" s="225"/>
      <c r="H28" s="226">
        <f>F28+G28</f>
        <v>2000</v>
      </c>
      <c r="I28" s="264">
        <v>0</v>
      </c>
      <c r="J28" s="224">
        <f t="shared" si="0"/>
        <v>2000</v>
      </c>
      <c r="K28" s="228">
        <f>H28</f>
        <v>2000</v>
      </c>
      <c r="L28" s="229" t="e">
        <f>#N/A</f>
        <v>#N/A</v>
      </c>
      <c r="M28" s="230">
        <v>1039.8</v>
      </c>
      <c r="N28" s="64"/>
      <c r="O28" s="65">
        <f>N28-P28</f>
        <v>-1039.8</v>
      </c>
      <c r="P28" s="58">
        <f>M28</f>
        <v>1039.8</v>
      </c>
    </row>
    <row r="29" spans="1:16" s="16" customFormat="1" ht="8.25" customHeight="1" thickBot="1">
      <c r="A29" s="89"/>
      <c r="B29" s="265"/>
      <c r="C29" s="266"/>
      <c r="D29" s="232"/>
      <c r="E29" s="233"/>
      <c r="F29" s="234">
        <v>0</v>
      </c>
      <c r="G29" s="235"/>
      <c r="H29" s="236"/>
      <c r="I29" s="242"/>
      <c r="J29" s="234">
        <f t="shared" si="0"/>
        <v>0</v>
      </c>
      <c r="K29" s="238"/>
      <c r="L29" s="239" t="e">
        <f>#N/A</f>
        <v>#N/A</v>
      </c>
      <c r="M29" s="240"/>
      <c r="N29" s="64"/>
      <c r="O29" s="65"/>
      <c r="P29" s="55"/>
    </row>
    <row r="30" spans="1:16" s="16" customFormat="1" ht="15" customHeight="1" thickBot="1">
      <c r="A30" s="86">
        <v>10</v>
      </c>
      <c r="B30" s="231" t="s">
        <v>38</v>
      </c>
      <c r="C30" s="231"/>
      <c r="D30" s="232" t="s">
        <v>24</v>
      </c>
      <c r="E30" s="233">
        <v>35</v>
      </c>
      <c r="F30" s="241">
        <v>2000</v>
      </c>
      <c r="G30" s="235"/>
      <c r="H30" s="236">
        <f>F30+G30</f>
        <v>2000</v>
      </c>
      <c r="I30" s="242">
        <v>0</v>
      </c>
      <c r="J30" s="241">
        <f t="shared" si="0"/>
        <v>2000</v>
      </c>
      <c r="K30" s="238">
        <f>H30</f>
        <v>2000</v>
      </c>
      <c r="L30" s="243" t="e">
        <f>#N/A</f>
        <v>#N/A</v>
      </c>
      <c r="M30" s="240">
        <v>2111.6</v>
      </c>
      <c r="N30" s="64"/>
      <c r="O30" s="65">
        <f>N30-P30</f>
        <v>-2111.6</v>
      </c>
      <c r="P30" s="58">
        <f>M30</f>
        <v>2111.6</v>
      </c>
    </row>
    <row r="31" spans="1:16" s="16" customFormat="1" ht="8.25" customHeight="1" thickBot="1">
      <c r="A31" s="87"/>
      <c r="B31" s="231"/>
      <c r="C31" s="231"/>
      <c r="D31" s="232"/>
      <c r="E31" s="233"/>
      <c r="F31" s="234">
        <f>F30</f>
        <v>2000</v>
      </c>
      <c r="G31" s="235"/>
      <c r="H31" s="236"/>
      <c r="I31" s="242"/>
      <c r="J31" s="234">
        <f t="shared" si="0"/>
        <v>2000</v>
      </c>
      <c r="K31" s="238"/>
      <c r="L31" s="239">
        <f>F31</f>
        <v>2000</v>
      </c>
      <c r="M31" s="240"/>
      <c r="N31" s="64"/>
      <c r="O31" s="65"/>
      <c r="P31" s="55"/>
    </row>
    <row r="32" spans="1:16" s="16" customFormat="1" ht="27.75" customHeight="1" thickBot="1">
      <c r="A32" s="88">
        <v>11</v>
      </c>
      <c r="B32" s="231" t="s">
        <v>63</v>
      </c>
      <c r="C32" s="231"/>
      <c r="D32" s="232" t="s">
        <v>25</v>
      </c>
      <c r="E32" s="233">
        <v>1</v>
      </c>
      <c r="F32" s="241">
        <v>5000</v>
      </c>
      <c r="G32" s="235"/>
      <c r="H32" s="236">
        <f>F32+G32</f>
        <v>5000</v>
      </c>
      <c r="I32" s="242">
        <v>0</v>
      </c>
      <c r="J32" s="241">
        <f t="shared" si="0"/>
        <v>5000</v>
      </c>
      <c r="K32" s="238">
        <f>H32</f>
        <v>5000</v>
      </c>
      <c r="L32" s="243" t="e">
        <f>#N/A</f>
        <v>#N/A</v>
      </c>
      <c r="M32" s="240">
        <v>5121.86</v>
      </c>
      <c r="N32" s="64"/>
      <c r="O32" s="65">
        <f>N32-P32</f>
        <v>-5121.86</v>
      </c>
      <c r="P32" s="58">
        <f>M32</f>
        <v>5121.86</v>
      </c>
    </row>
    <row r="33" spans="1:16" s="16" customFormat="1" ht="9" customHeight="1" thickBot="1">
      <c r="A33" s="89"/>
      <c r="B33" s="231"/>
      <c r="C33" s="231"/>
      <c r="D33" s="232"/>
      <c r="E33" s="233"/>
      <c r="F33" s="234">
        <v>0</v>
      </c>
      <c r="G33" s="235"/>
      <c r="H33" s="236"/>
      <c r="I33" s="242"/>
      <c r="J33" s="234">
        <f t="shared" si="0"/>
        <v>0</v>
      </c>
      <c r="K33" s="238"/>
      <c r="L33" s="239" t="e">
        <f>#N/A</f>
        <v>#N/A</v>
      </c>
      <c r="M33" s="240"/>
      <c r="N33" s="64"/>
      <c r="O33" s="65"/>
      <c r="P33" s="55"/>
    </row>
    <row r="34" spans="1:16" s="16" customFormat="1" ht="15" customHeight="1" thickBot="1">
      <c r="A34" s="86">
        <v>12</v>
      </c>
      <c r="B34" s="231" t="s">
        <v>31</v>
      </c>
      <c r="C34" s="231"/>
      <c r="D34" s="232" t="s">
        <v>25</v>
      </c>
      <c r="E34" s="233">
        <v>1</v>
      </c>
      <c r="F34" s="241">
        <v>0</v>
      </c>
      <c r="G34" s="235">
        <v>1700</v>
      </c>
      <c r="H34" s="236">
        <f>F34+G34</f>
        <v>1700</v>
      </c>
      <c r="I34" s="242">
        <v>0</v>
      </c>
      <c r="J34" s="241">
        <v>0</v>
      </c>
      <c r="K34" s="238">
        <f>H34</f>
        <v>1700</v>
      </c>
      <c r="L34" s="243">
        <v>0</v>
      </c>
      <c r="M34" s="240">
        <v>1675.54</v>
      </c>
      <c r="N34" s="64"/>
      <c r="O34" s="65">
        <f>N34-P34</f>
        <v>-1675.54</v>
      </c>
      <c r="P34" s="58">
        <f>M34</f>
        <v>1675.54</v>
      </c>
    </row>
    <row r="35" spans="1:16" s="16" customFormat="1" ht="9.75" customHeight="1" thickBot="1">
      <c r="A35" s="87"/>
      <c r="B35" s="231"/>
      <c r="C35" s="231"/>
      <c r="D35" s="232"/>
      <c r="E35" s="233"/>
      <c r="F35" s="234">
        <v>0</v>
      </c>
      <c r="G35" s="235"/>
      <c r="H35" s="236"/>
      <c r="I35" s="242"/>
      <c r="J35" s="234">
        <v>0</v>
      </c>
      <c r="K35" s="238"/>
      <c r="L35" s="239">
        <v>0</v>
      </c>
      <c r="M35" s="240"/>
      <c r="N35" s="64"/>
      <c r="O35" s="65"/>
      <c r="P35" s="55"/>
    </row>
    <row r="36" spans="1:16" s="16" customFormat="1" ht="15" customHeight="1" thickBot="1">
      <c r="A36" s="88">
        <v>13</v>
      </c>
      <c r="B36" s="231" t="s">
        <v>17</v>
      </c>
      <c r="C36" s="231"/>
      <c r="D36" s="232" t="s">
        <v>25</v>
      </c>
      <c r="E36" s="233">
        <v>1</v>
      </c>
      <c r="F36" s="241">
        <v>0</v>
      </c>
      <c r="G36" s="235">
        <v>600</v>
      </c>
      <c r="H36" s="236">
        <f>F36+G36</f>
        <v>600</v>
      </c>
      <c r="I36" s="242">
        <v>0</v>
      </c>
      <c r="J36" s="241">
        <v>0</v>
      </c>
      <c r="K36" s="238">
        <f>H36</f>
        <v>600</v>
      </c>
      <c r="L36" s="243">
        <v>0</v>
      </c>
      <c r="M36" s="240">
        <v>400</v>
      </c>
      <c r="N36" s="64"/>
      <c r="O36" s="65">
        <f>N36-P36</f>
        <v>-400</v>
      </c>
      <c r="P36" s="58">
        <f>M36</f>
        <v>400</v>
      </c>
    </row>
    <row r="37" spans="1:16" s="16" customFormat="1" ht="8.25" customHeight="1" thickBot="1">
      <c r="A37" s="89"/>
      <c r="B37" s="231"/>
      <c r="C37" s="231"/>
      <c r="D37" s="232"/>
      <c r="E37" s="233"/>
      <c r="F37" s="234">
        <v>0</v>
      </c>
      <c r="G37" s="235"/>
      <c r="H37" s="236"/>
      <c r="I37" s="242"/>
      <c r="J37" s="234">
        <v>0</v>
      </c>
      <c r="K37" s="238"/>
      <c r="L37" s="239">
        <v>0</v>
      </c>
      <c r="M37" s="240"/>
      <c r="N37" s="64"/>
      <c r="O37" s="65"/>
      <c r="P37" s="55"/>
    </row>
    <row r="38" spans="1:16" s="16" customFormat="1" ht="15" customHeight="1" thickBot="1">
      <c r="A38" s="86">
        <v>14</v>
      </c>
      <c r="B38" s="231" t="s">
        <v>18</v>
      </c>
      <c r="C38" s="231"/>
      <c r="D38" s="232" t="s">
        <v>25</v>
      </c>
      <c r="E38" s="233">
        <v>1</v>
      </c>
      <c r="F38" s="241">
        <v>0</v>
      </c>
      <c r="G38" s="235">
        <v>200</v>
      </c>
      <c r="H38" s="236">
        <f>F38+G38</f>
        <v>200</v>
      </c>
      <c r="I38" s="242">
        <v>0</v>
      </c>
      <c r="J38" s="241">
        <v>0</v>
      </c>
      <c r="K38" s="238">
        <f>H38</f>
        <v>200</v>
      </c>
      <c r="L38" s="243">
        <v>0</v>
      </c>
      <c r="M38" s="240">
        <f>K38</f>
        <v>200</v>
      </c>
      <c r="N38" s="64"/>
      <c r="O38" s="65">
        <f>N38-P38</f>
        <v>-200</v>
      </c>
      <c r="P38" s="58">
        <f>M38</f>
        <v>200</v>
      </c>
    </row>
    <row r="39" spans="1:16" s="16" customFormat="1" ht="9.75" customHeight="1" thickBot="1">
      <c r="A39" s="87"/>
      <c r="B39" s="231"/>
      <c r="C39" s="231"/>
      <c r="D39" s="232"/>
      <c r="E39" s="233"/>
      <c r="F39" s="234">
        <v>0</v>
      </c>
      <c r="G39" s="235"/>
      <c r="H39" s="236"/>
      <c r="I39" s="242"/>
      <c r="J39" s="234">
        <v>0</v>
      </c>
      <c r="K39" s="238"/>
      <c r="L39" s="239">
        <v>0</v>
      </c>
      <c r="M39" s="240"/>
      <c r="N39" s="64"/>
      <c r="O39" s="65"/>
      <c r="P39" s="55"/>
    </row>
    <row r="40" spans="1:16" s="16" customFormat="1" ht="15" customHeight="1" thickBot="1">
      <c r="A40" s="88">
        <v>15</v>
      </c>
      <c r="B40" s="231" t="s">
        <v>47</v>
      </c>
      <c r="C40" s="231"/>
      <c r="D40" s="232" t="s">
        <v>25</v>
      </c>
      <c r="E40" s="233">
        <v>2</v>
      </c>
      <c r="F40" s="241">
        <v>0</v>
      </c>
      <c r="G40" s="235">
        <v>3500</v>
      </c>
      <c r="H40" s="236">
        <f>F40+G40</f>
        <v>3500</v>
      </c>
      <c r="I40" s="242">
        <v>0</v>
      </c>
      <c r="J40" s="241">
        <v>0</v>
      </c>
      <c r="K40" s="238">
        <f>H40</f>
        <v>3500</v>
      </c>
      <c r="L40" s="243">
        <v>0</v>
      </c>
      <c r="M40" s="240">
        <v>3146.43</v>
      </c>
      <c r="N40" s="64"/>
      <c r="O40" s="65">
        <f>N40-P40</f>
        <v>-3146.43</v>
      </c>
      <c r="P40" s="58">
        <f>M40</f>
        <v>3146.43</v>
      </c>
    </row>
    <row r="41" spans="1:16" s="16" customFormat="1" ht="8.25" customHeight="1" thickBot="1">
      <c r="A41" s="89"/>
      <c r="B41" s="231"/>
      <c r="C41" s="231"/>
      <c r="D41" s="232"/>
      <c r="E41" s="233"/>
      <c r="F41" s="234">
        <v>0</v>
      </c>
      <c r="G41" s="235"/>
      <c r="H41" s="236"/>
      <c r="I41" s="242"/>
      <c r="J41" s="234">
        <v>0</v>
      </c>
      <c r="K41" s="238"/>
      <c r="L41" s="239">
        <v>0</v>
      </c>
      <c r="M41" s="240"/>
      <c r="N41" s="64"/>
      <c r="O41" s="65"/>
      <c r="P41" s="55"/>
    </row>
    <row r="42" spans="1:16" s="16" customFormat="1" ht="15" customHeight="1" thickBot="1">
      <c r="A42" s="86">
        <v>16</v>
      </c>
      <c r="B42" s="267" t="s">
        <v>49</v>
      </c>
      <c r="C42" s="268"/>
      <c r="D42" s="232" t="s">
        <v>26</v>
      </c>
      <c r="E42" s="233">
        <v>20</v>
      </c>
      <c r="F42" s="241">
        <v>0</v>
      </c>
      <c r="G42" s="235">
        <v>12000</v>
      </c>
      <c r="H42" s="236">
        <f>F42+G42</f>
        <v>12000</v>
      </c>
      <c r="I42" s="242">
        <v>0</v>
      </c>
      <c r="J42" s="241">
        <v>0</v>
      </c>
      <c r="K42" s="238">
        <f>H42</f>
        <v>12000</v>
      </c>
      <c r="L42" s="243">
        <v>0</v>
      </c>
      <c r="M42" s="240">
        <v>11392.46</v>
      </c>
      <c r="N42" s="64"/>
      <c r="O42" s="65">
        <f>N42-P42</f>
        <v>-11392.46</v>
      </c>
      <c r="P42" s="58">
        <f>M42</f>
        <v>11392.46</v>
      </c>
    </row>
    <row r="43" spans="1:16" s="16" customFormat="1" ht="7.5" customHeight="1" thickBot="1">
      <c r="A43" s="87"/>
      <c r="B43" s="265"/>
      <c r="C43" s="266"/>
      <c r="D43" s="232"/>
      <c r="E43" s="233"/>
      <c r="F43" s="234">
        <v>0</v>
      </c>
      <c r="G43" s="235"/>
      <c r="H43" s="236"/>
      <c r="I43" s="242"/>
      <c r="J43" s="234">
        <v>0</v>
      </c>
      <c r="K43" s="238"/>
      <c r="L43" s="239">
        <v>0</v>
      </c>
      <c r="M43" s="240"/>
      <c r="N43" s="64"/>
      <c r="O43" s="65"/>
      <c r="P43" s="55"/>
    </row>
    <row r="44" spans="1:16" s="16" customFormat="1" ht="15" customHeight="1" thickBot="1">
      <c r="A44" s="88">
        <v>17</v>
      </c>
      <c r="B44" s="267" t="s">
        <v>48</v>
      </c>
      <c r="C44" s="268"/>
      <c r="D44" s="232" t="s">
        <v>24</v>
      </c>
      <c r="E44" s="233">
        <v>60</v>
      </c>
      <c r="F44" s="241">
        <v>0</v>
      </c>
      <c r="G44" s="235">
        <v>10000</v>
      </c>
      <c r="H44" s="236">
        <f>F44+G44</f>
        <v>10000</v>
      </c>
      <c r="I44" s="242">
        <v>0</v>
      </c>
      <c r="J44" s="241">
        <v>0</v>
      </c>
      <c r="K44" s="238">
        <f>H44</f>
        <v>10000</v>
      </c>
      <c r="L44" s="243">
        <v>0</v>
      </c>
      <c r="M44" s="240">
        <v>9994.98</v>
      </c>
      <c r="N44" s="64"/>
      <c r="O44" s="65">
        <f>N44-P44</f>
        <v>-9994.98</v>
      </c>
      <c r="P44" s="58">
        <f>M44</f>
        <v>9994.98</v>
      </c>
    </row>
    <row r="45" spans="1:16" s="16" customFormat="1" ht="10.5" customHeight="1" thickBot="1">
      <c r="A45" s="89"/>
      <c r="B45" s="265"/>
      <c r="C45" s="266"/>
      <c r="D45" s="232"/>
      <c r="E45" s="233"/>
      <c r="F45" s="234">
        <v>0</v>
      </c>
      <c r="G45" s="235"/>
      <c r="H45" s="236"/>
      <c r="I45" s="242"/>
      <c r="J45" s="234">
        <v>0</v>
      </c>
      <c r="K45" s="238"/>
      <c r="L45" s="239">
        <v>0</v>
      </c>
      <c r="M45" s="240"/>
      <c r="N45" s="64"/>
      <c r="O45" s="65"/>
      <c r="P45" s="55"/>
    </row>
    <row r="46" spans="1:16" s="16" customFormat="1" ht="15" customHeight="1" thickBot="1">
      <c r="A46" s="86">
        <v>18</v>
      </c>
      <c r="B46" s="231" t="s">
        <v>19</v>
      </c>
      <c r="C46" s="231"/>
      <c r="D46" s="232"/>
      <c r="E46" s="233"/>
      <c r="F46" s="241">
        <v>0</v>
      </c>
      <c r="G46" s="235">
        <v>150</v>
      </c>
      <c r="H46" s="236">
        <f>F46+G46</f>
        <v>150</v>
      </c>
      <c r="I46" s="242">
        <v>0</v>
      </c>
      <c r="J46" s="241">
        <v>0</v>
      </c>
      <c r="K46" s="238">
        <f>H46</f>
        <v>150</v>
      </c>
      <c r="L46" s="243">
        <v>0</v>
      </c>
      <c r="M46" s="240">
        <v>86.94</v>
      </c>
      <c r="N46" s="64"/>
      <c r="O46" s="65">
        <f>N46-P46</f>
        <v>-86.94</v>
      </c>
      <c r="P46" s="58">
        <f>M46</f>
        <v>86.94</v>
      </c>
    </row>
    <row r="47" spans="1:16" s="16" customFormat="1" ht="3.75" customHeight="1" thickBot="1">
      <c r="A47" s="87"/>
      <c r="B47" s="231"/>
      <c r="C47" s="231"/>
      <c r="D47" s="232"/>
      <c r="E47" s="233"/>
      <c r="F47" s="234">
        <v>0</v>
      </c>
      <c r="G47" s="235"/>
      <c r="H47" s="236"/>
      <c r="I47" s="242"/>
      <c r="J47" s="234">
        <v>0</v>
      </c>
      <c r="K47" s="238"/>
      <c r="L47" s="239">
        <v>0</v>
      </c>
      <c r="M47" s="240"/>
      <c r="N47" s="64"/>
      <c r="O47" s="65"/>
      <c r="P47" s="55"/>
    </row>
    <row r="48" spans="1:16" s="16" customFormat="1" ht="15" customHeight="1" thickBot="1">
      <c r="A48" s="88">
        <v>19</v>
      </c>
      <c r="B48" s="231" t="s">
        <v>20</v>
      </c>
      <c r="C48" s="231"/>
      <c r="D48" s="232"/>
      <c r="E48" s="233"/>
      <c r="F48" s="241">
        <v>0</v>
      </c>
      <c r="G48" s="235">
        <v>600</v>
      </c>
      <c r="H48" s="236">
        <f>F48+G48</f>
        <v>600</v>
      </c>
      <c r="I48" s="242">
        <v>0</v>
      </c>
      <c r="J48" s="241">
        <v>0</v>
      </c>
      <c r="K48" s="238">
        <f>H48</f>
        <v>600</v>
      </c>
      <c r="L48" s="243">
        <v>0</v>
      </c>
      <c r="M48" s="240">
        <v>433.37</v>
      </c>
      <c r="N48" s="64"/>
      <c r="O48" s="65">
        <f>N48-P48</f>
        <v>-433.37</v>
      </c>
      <c r="P48" s="58">
        <f>M48</f>
        <v>433.37</v>
      </c>
    </row>
    <row r="49" spans="1:16" s="16" customFormat="1" ht="6.75" customHeight="1" thickBot="1">
      <c r="A49" s="89"/>
      <c r="B49" s="231"/>
      <c r="C49" s="231"/>
      <c r="D49" s="232"/>
      <c r="E49" s="233"/>
      <c r="F49" s="234">
        <v>0</v>
      </c>
      <c r="G49" s="235"/>
      <c r="H49" s="236"/>
      <c r="I49" s="242"/>
      <c r="J49" s="234">
        <v>0</v>
      </c>
      <c r="K49" s="238"/>
      <c r="L49" s="239">
        <v>0</v>
      </c>
      <c r="M49" s="240"/>
      <c r="N49" s="64"/>
      <c r="O49" s="65"/>
      <c r="P49" s="55"/>
    </row>
    <row r="50" spans="1:16" s="16" customFormat="1" ht="15" customHeight="1" thickBot="1">
      <c r="A50" s="86">
        <v>20</v>
      </c>
      <c r="B50" s="231" t="s">
        <v>27</v>
      </c>
      <c r="C50" s="231"/>
      <c r="D50" s="232"/>
      <c r="E50" s="233"/>
      <c r="F50" s="241">
        <v>0</v>
      </c>
      <c r="G50" s="235">
        <v>2400</v>
      </c>
      <c r="H50" s="236">
        <f>F50+G50</f>
        <v>2400</v>
      </c>
      <c r="I50" s="242">
        <v>0</v>
      </c>
      <c r="J50" s="241">
        <v>0</v>
      </c>
      <c r="K50" s="238">
        <f>H50</f>
        <v>2400</v>
      </c>
      <c r="L50" s="243">
        <v>0</v>
      </c>
      <c r="M50" s="240">
        <v>2150.39</v>
      </c>
      <c r="N50" s="64"/>
      <c r="O50" s="65">
        <f>N50-P50</f>
        <v>-2150.39</v>
      </c>
      <c r="P50" s="58">
        <f>M50</f>
        <v>2150.39</v>
      </c>
    </row>
    <row r="51" spans="1:16" s="16" customFormat="1" ht="4.5" customHeight="1" thickBot="1">
      <c r="A51" s="87"/>
      <c r="B51" s="231"/>
      <c r="C51" s="231"/>
      <c r="D51" s="232"/>
      <c r="E51" s="233"/>
      <c r="F51" s="234">
        <v>0</v>
      </c>
      <c r="G51" s="235"/>
      <c r="H51" s="236"/>
      <c r="I51" s="242"/>
      <c r="J51" s="234">
        <v>0</v>
      </c>
      <c r="K51" s="238"/>
      <c r="L51" s="239">
        <v>0</v>
      </c>
      <c r="M51" s="240"/>
      <c r="N51" s="64"/>
      <c r="O51" s="65"/>
      <c r="P51" s="55"/>
    </row>
    <row r="52" spans="1:16" s="16" customFormat="1" ht="15" customHeight="1" thickBot="1">
      <c r="A52" s="88">
        <v>21</v>
      </c>
      <c r="B52" s="231" t="s">
        <v>30</v>
      </c>
      <c r="C52" s="231"/>
      <c r="D52" s="232"/>
      <c r="E52" s="233"/>
      <c r="F52" s="241">
        <v>0</v>
      </c>
      <c r="G52" s="235">
        <v>700</v>
      </c>
      <c r="H52" s="236">
        <f>F52+G52</f>
        <v>700</v>
      </c>
      <c r="I52" s="242">
        <v>0</v>
      </c>
      <c r="J52" s="241">
        <v>0</v>
      </c>
      <c r="K52" s="238">
        <f>H52</f>
        <v>700</v>
      </c>
      <c r="L52" s="243">
        <v>0</v>
      </c>
      <c r="M52" s="240">
        <v>400</v>
      </c>
      <c r="N52" s="64"/>
      <c r="O52" s="65">
        <f>N52-P52</f>
        <v>-400</v>
      </c>
      <c r="P52" s="58">
        <f>M52</f>
        <v>400</v>
      </c>
    </row>
    <row r="53" spans="1:16" s="16" customFormat="1" ht="6" customHeight="1" thickBot="1">
      <c r="A53" s="89"/>
      <c r="B53" s="231"/>
      <c r="C53" s="231"/>
      <c r="D53" s="232"/>
      <c r="E53" s="233"/>
      <c r="F53" s="234">
        <v>0</v>
      </c>
      <c r="G53" s="235"/>
      <c r="H53" s="236"/>
      <c r="I53" s="242"/>
      <c r="J53" s="234">
        <v>0</v>
      </c>
      <c r="K53" s="238"/>
      <c r="L53" s="239">
        <v>0</v>
      </c>
      <c r="M53" s="240"/>
      <c r="N53" s="64"/>
      <c r="O53" s="65"/>
      <c r="P53" s="55"/>
    </row>
    <row r="54" spans="1:16" s="16" customFormat="1" ht="15" customHeight="1" thickBot="1">
      <c r="A54" s="86">
        <v>22</v>
      </c>
      <c r="B54" s="231" t="s">
        <v>28</v>
      </c>
      <c r="C54" s="231"/>
      <c r="D54" s="232"/>
      <c r="E54" s="233"/>
      <c r="F54" s="241">
        <v>0</v>
      </c>
      <c r="G54" s="235">
        <v>600</v>
      </c>
      <c r="H54" s="236">
        <f>F54+G54</f>
        <v>600</v>
      </c>
      <c r="I54" s="242">
        <v>0</v>
      </c>
      <c r="J54" s="241">
        <v>0</v>
      </c>
      <c r="K54" s="238">
        <f>H54</f>
        <v>600</v>
      </c>
      <c r="L54" s="243">
        <v>0</v>
      </c>
      <c r="M54" s="240">
        <v>602.07</v>
      </c>
      <c r="N54" s="64"/>
      <c r="O54" s="65">
        <f>N54-P54</f>
        <v>-602.07</v>
      </c>
      <c r="P54" s="58">
        <f>M54</f>
        <v>602.07</v>
      </c>
    </row>
    <row r="55" spans="1:16" s="16" customFormat="1" ht="5.25" customHeight="1" thickBot="1">
      <c r="A55" s="87"/>
      <c r="B55" s="231"/>
      <c r="C55" s="231"/>
      <c r="D55" s="232"/>
      <c r="E55" s="233"/>
      <c r="F55" s="234">
        <v>0</v>
      </c>
      <c r="G55" s="235"/>
      <c r="H55" s="236"/>
      <c r="I55" s="242"/>
      <c r="J55" s="234">
        <v>0</v>
      </c>
      <c r="K55" s="238"/>
      <c r="L55" s="239">
        <v>0</v>
      </c>
      <c r="M55" s="240"/>
      <c r="N55" s="64"/>
      <c r="O55" s="65"/>
      <c r="P55" s="55"/>
    </row>
    <row r="56" spans="1:16" s="16" customFormat="1" ht="15" customHeight="1" thickBot="1">
      <c r="A56" s="88">
        <v>23</v>
      </c>
      <c r="B56" s="231" t="s">
        <v>29</v>
      </c>
      <c r="C56" s="231"/>
      <c r="D56" s="232"/>
      <c r="E56" s="233"/>
      <c r="F56" s="241">
        <v>0</v>
      </c>
      <c r="G56" s="235">
        <v>4200</v>
      </c>
      <c r="H56" s="236">
        <f>F56+G56</f>
        <v>4200</v>
      </c>
      <c r="I56" s="242">
        <v>0</v>
      </c>
      <c r="J56" s="241">
        <v>0</v>
      </c>
      <c r="K56" s="238">
        <f>H56</f>
        <v>4200</v>
      </c>
      <c r="L56" s="243">
        <v>0</v>
      </c>
      <c r="M56" s="240">
        <v>4345.77</v>
      </c>
      <c r="N56" s="64"/>
      <c r="O56" s="65">
        <f>N56-P56</f>
        <v>-4345.77</v>
      </c>
      <c r="P56" s="58">
        <f>M56</f>
        <v>4345.77</v>
      </c>
    </row>
    <row r="57" spans="1:16" s="16" customFormat="1" ht="16.5" customHeight="1" thickBot="1">
      <c r="A57" s="89"/>
      <c r="B57" s="269"/>
      <c r="C57" s="269"/>
      <c r="D57" s="232"/>
      <c r="E57" s="233"/>
      <c r="F57" s="234">
        <v>0</v>
      </c>
      <c r="G57" s="235"/>
      <c r="H57" s="236"/>
      <c r="I57" s="242"/>
      <c r="J57" s="234">
        <v>0</v>
      </c>
      <c r="K57" s="238"/>
      <c r="L57" s="239">
        <v>0</v>
      </c>
      <c r="M57" s="270"/>
      <c r="N57" s="64"/>
      <c r="O57" s="65"/>
      <c r="P57" s="55"/>
    </row>
    <row r="58" spans="1:16" s="17" customFormat="1" ht="19.5" customHeight="1" thickBot="1">
      <c r="A58" s="105" t="s">
        <v>10</v>
      </c>
      <c r="B58" s="106"/>
      <c r="C58" s="107"/>
      <c r="D58" s="111" t="s">
        <v>11</v>
      </c>
      <c r="E58" s="112"/>
      <c r="F58" s="45" t="e">
        <f>F56+F54+F52+#REF!+F50+F48+F46+F44+F42+F40+F38+F36+F34+F32+F30+F28+F26+F24+F22+F20+F18+F16+F12+F10</f>
        <v>#REF!</v>
      </c>
      <c r="G58" s="113">
        <f>SUM(G10:G57)</f>
        <v>40150</v>
      </c>
      <c r="H58" s="114">
        <f>SUM(H10:H57)</f>
        <v>99750</v>
      </c>
      <c r="I58" s="125">
        <f>SUM(I10:I57)</f>
        <v>0</v>
      </c>
      <c r="J58" s="45" t="e">
        <f>J56+J54+J52+#REF!+J50+J48+J46+J44+J42+J40+J38+J36+J34+J32+J30+J28+J26+J24+J22+J20+J18+J16+J12+J10</f>
        <v>#REF!</v>
      </c>
      <c r="K58" s="123">
        <f>SUM(K10:K57)</f>
        <v>99750</v>
      </c>
      <c r="L58" s="45" t="e">
        <f>L56+L54+L52+#REF!+L50+L48+L46+L44+L42+L40+L38+L36+L34+L32+L30+L28+L26+L24+L22+L20+L18+L16+L12+L10</f>
        <v>#REF!</v>
      </c>
      <c r="M58" s="136">
        <f>SUM(M10:M57)</f>
        <v>95877.34000000001</v>
      </c>
      <c r="N58" s="50">
        <f>SUM(N10:N57)</f>
        <v>0</v>
      </c>
      <c r="O58" s="50">
        <f>SUM(O10:O57)</f>
        <v>-94577.34000000001</v>
      </c>
      <c r="P58" s="50">
        <f>SUM(P10:P57)</f>
        <v>94577.34000000001</v>
      </c>
    </row>
    <row r="59" spans="1:16" s="17" customFormat="1" ht="3.75" customHeight="1" thickBot="1">
      <c r="A59" s="108"/>
      <c r="B59" s="109"/>
      <c r="C59" s="110"/>
      <c r="D59" s="127" t="s">
        <v>12</v>
      </c>
      <c r="E59" s="128"/>
      <c r="F59" s="46" t="e">
        <f>F57+F55+F53+#REF!+F51+F49+F47+F45+F43+F41+F39+F37+F35+F33+F31+F29+F27+F25+F23+F21+F19+F17+F13+F11</f>
        <v>#REF!</v>
      </c>
      <c r="G59" s="113"/>
      <c r="H59" s="114">
        <v>1500000</v>
      </c>
      <c r="I59" s="126">
        <v>0</v>
      </c>
      <c r="J59" s="46" t="e">
        <f>J57+J55+J53+#REF!+J51+J49+J47+J45+J43+J41+J39+J37+J35+J33+J31+J29+J27+J25+J23+J21+J19+J17+J13+J11</f>
        <v>#REF!</v>
      </c>
      <c r="K59" s="124">
        <v>1000000</v>
      </c>
      <c r="L59" s="46" t="e">
        <f>L57+L55+L53+#REF!+L51+L49+L47+L45+L43+L41+L39+L37+L35+L33+L31+L29+L27+L25+L23+L21+L19+L17+L13+L11</f>
        <v>#REF!</v>
      </c>
      <c r="M59" s="137" t="e">
        <f>K59+#REF!</f>
        <v>#REF!</v>
      </c>
      <c r="N59" s="51"/>
      <c r="O59" s="52"/>
      <c r="P59" s="55"/>
    </row>
    <row r="60" spans="1:16" s="17" customFormat="1" ht="15" customHeight="1">
      <c r="A60" s="81" t="s">
        <v>13</v>
      </c>
      <c r="B60" s="82"/>
      <c r="C60" s="82"/>
      <c r="D60" s="82"/>
      <c r="E60" s="82"/>
      <c r="F60" s="82"/>
      <c r="G60" s="82"/>
      <c r="H60" s="82"/>
      <c r="I60" s="82"/>
      <c r="J60" s="82"/>
      <c r="K60" s="82"/>
      <c r="L60" s="82"/>
      <c r="M60" s="83"/>
      <c r="N60" s="53"/>
      <c r="O60" s="53"/>
      <c r="P60" s="55"/>
    </row>
    <row r="61" spans="1:16" s="19" customFormat="1" ht="14.25" customHeight="1" hidden="1">
      <c r="A61" s="130" t="s">
        <v>44</v>
      </c>
      <c r="B61" s="130"/>
      <c r="C61" s="130"/>
      <c r="D61" s="130"/>
      <c r="E61" s="130"/>
      <c r="F61" s="42" t="e">
        <f>#REF!+F12+#REF!+#REF!</f>
        <v>#REF!</v>
      </c>
      <c r="H61" s="39"/>
      <c r="I61" s="18"/>
      <c r="J61" s="18"/>
      <c r="K61" s="18"/>
      <c r="L61" s="18"/>
      <c r="M61" s="138"/>
      <c r="N61" s="66"/>
      <c r="O61" s="66"/>
      <c r="P61" s="55"/>
    </row>
    <row r="62" spans="1:16" s="19" customFormat="1" ht="14.25" customHeight="1" hidden="1">
      <c r="A62" s="43"/>
      <c r="B62" s="43"/>
      <c r="C62" s="119" t="s">
        <v>43</v>
      </c>
      <c r="D62" s="119"/>
      <c r="E62" s="119"/>
      <c r="F62" s="42" t="e">
        <f>#REF!+#REF!+#REF!</f>
        <v>#REF!</v>
      </c>
      <c r="G62" s="44" t="e">
        <f>F62*100%/F61</f>
        <v>#REF!</v>
      </c>
      <c r="H62" s="39"/>
      <c r="I62" s="18"/>
      <c r="J62" s="18"/>
      <c r="K62" s="18"/>
      <c r="L62" s="18"/>
      <c r="M62" s="138"/>
      <c r="N62" s="66"/>
      <c r="O62" s="66"/>
      <c r="P62" s="55"/>
    </row>
    <row r="63" spans="1:16" s="19" customFormat="1" ht="14.25" customHeight="1">
      <c r="A63" s="85" t="s">
        <v>56</v>
      </c>
      <c r="B63" s="85"/>
      <c r="C63" s="85"/>
      <c r="D63" s="76"/>
      <c r="E63" s="76"/>
      <c r="F63" s="77"/>
      <c r="G63" s="78"/>
      <c r="H63" s="79"/>
      <c r="I63" s="80"/>
      <c r="J63" s="80"/>
      <c r="K63" s="80"/>
      <c r="L63" s="80"/>
      <c r="M63" s="139">
        <v>15000</v>
      </c>
      <c r="N63" s="66"/>
      <c r="O63" s="66"/>
      <c r="P63" s="55"/>
    </row>
    <row r="64" spans="1:16" s="19" customFormat="1" ht="15" customHeight="1">
      <c r="A64" s="84" t="s">
        <v>57</v>
      </c>
      <c r="B64" s="84"/>
      <c r="C64" s="84"/>
      <c r="D64" s="117"/>
      <c r="E64" s="117"/>
      <c r="F64" s="117"/>
      <c r="G64" s="20"/>
      <c r="H64" s="118"/>
      <c r="I64" s="118"/>
      <c r="J64" s="120"/>
      <c r="K64" s="120"/>
      <c r="L64" s="21"/>
      <c r="M64" s="140">
        <f>M58-M63-M65</f>
        <v>48937.34000000001</v>
      </c>
      <c r="N64" s="67"/>
      <c r="O64" s="67"/>
      <c r="P64" s="55"/>
    </row>
    <row r="65" spans="1:16" s="19" customFormat="1" ht="14.25" customHeight="1">
      <c r="A65" s="84" t="s">
        <v>58</v>
      </c>
      <c r="B65" s="84"/>
      <c r="C65" s="84"/>
      <c r="D65" s="22"/>
      <c r="E65" s="22"/>
      <c r="F65" s="20"/>
      <c r="G65" s="20"/>
      <c r="H65" s="20"/>
      <c r="I65" s="20"/>
      <c r="J65" s="20"/>
      <c r="K65" s="20"/>
      <c r="L65" s="21"/>
      <c r="M65" s="140">
        <v>31940</v>
      </c>
      <c r="N65" s="67"/>
      <c r="O65" s="67"/>
      <c r="P65" s="55"/>
    </row>
    <row r="66" spans="3:25" s="23" customFormat="1" ht="15" customHeight="1">
      <c r="C66" s="24"/>
      <c r="D66" s="116"/>
      <c r="E66" s="116"/>
      <c r="F66" s="116"/>
      <c r="G66" s="25"/>
      <c r="H66" s="122"/>
      <c r="I66" s="122"/>
      <c r="J66" s="26"/>
      <c r="K66" s="26"/>
      <c r="L66" s="26"/>
      <c r="M66" s="141"/>
      <c r="N66" s="68"/>
      <c r="O66" s="68"/>
      <c r="P66" s="58"/>
      <c r="Q66" s="26"/>
      <c r="R66" s="27"/>
      <c r="U66" s="26"/>
      <c r="V66" s="26"/>
      <c r="W66" s="26"/>
      <c r="X66" s="26"/>
      <c r="Y66" s="26"/>
    </row>
    <row r="67" spans="1:19" ht="14.25" customHeight="1">
      <c r="A67" s="28"/>
      <c r="B67" s="28"/>
      <c r="K67" s="40"/>
      <c r="S67" s="1"/>
    </row>
    <row r="68" spans="3:16" s="29" customFormat="1" ht="69" customHeight="1">
      <c r="C68" s="74"/>
      <c r="D68" s="30"/>
      <c r="E68" s="31"/>
      <c r="F68" s="30"/>
      <c r="G68" s="121"/>
      <c r="H68" s="121"/>
      <c r="I68" s="121"/>
      <c r="K68" s="41"/>
      <c r="L68" s="34"/>
      <c r="M68" s="143"/>
      <c r="N68" s="49"/>
      <c r="O68" s="49"/>
      <c r="P68" s="58"/>
    </row>
    <row r="69" spans="3:12" ht="14.25" customHeight="1">
      <c r="C69" s="35"/>
      <c r="G69" s="115"/>
      <c r="H69" s="115"/>
      <c r="I69" s="115"/>
      <c r="L69" s="35"/>
    </row>
    <row r="70" ht="14.25" customHeight="1">
      <c r="C70" s="75"/>
    </row>
    <row r="71" spans="6:7" ht="14.25" customHeight="1">
      <c r="F71" s="36">
        <v>4190</v>
      </c>
      <c r="G71" s="37">
        <f>F10-2600</f>
        <v>10000</v>
      </c>
    </row>
    <row r="72" spans="6:9" ht="14.25" customHeight="1">
      <c r="F72" s="36">
        <v>4210</v>
      </c>
      <c r="G72" s="37">
        <f>F26+F28+F30+F32+G40+G42+G44+G48+G50+G54+2600</f>
        <v>42700</v>
      </c>
      <c r="H72" s="1"/>
      <c r="I72" s="1"/>
    </row>
    <row r="73" spans="6:7" ht="14.25" customHeight="1">
      <c r="F73" s="36">
        <v>4300</v>
      </c>
      <c r="G73" s="37" t="e">
        <f>+H18++H20+H22+H34+#REF!+H24+H36</f>
        <v>#REF!</v>
      </c>
    </row>
    <row r="74" spans="6:9" ht="14.25" customHeight="1">
      <c r="F74" s="36" t="s">
        <v>32</v>
      </c>
      <c r="G74" s="37">
        <f>G46</f>
        <v>150</v>
      </c>
      <c r="I74" s="1"/>
    </row>
    <row r="75" spans="6:9" ht="14.25" customHeight="1">
      <c r="F75" s="36" t="s">
        <v>33</v>
      </c>
      <c r="G75" s="37">
        <f>G52</f>
        <v>700</v>
      </c>
      <c r="I75" s="1"/>
    </row>
    <row r="76" spans="6:9" ht="14.25" customHeight="1">
      <c r="F76" s="36" t="s">
        <v>34</v>
      </c>
      <c r="G76" s="37">
        <f>G56</f>
        <v>4200</v>
      </c>
      <c r="I76" s="1"/>
    </row>
    <row r="77" spans="6:7" ht="14.25" customHeight="1">
      <c r="F77" s="36" t="s">
        <v>35</v>
      </c>
      <c r="G77" s="37">
        <f>G38</f>
        <v>200</v>
      </c>
    </row>
    <row r="78" spans="6:11" ht="14.25" customHeight="1">
      <c r="F78" s="36" t="s">
        <v>36</v>
      </c>
      <c r="G78" s="37">
        <f>F12+F16</f>
        <v>15000</v>
      </c>
      <c r="K78" s="2" t="e">
        <f>G79-P58</f>
        <v>#REF!</v>
      </c>
    </row>
    <row r="79" spans="6:9" ht="14.25" customHeight="1">
      <c r="F79" s="36"/>
      <c r="G79" s="38" t="e">
        <f>SUM(G71:G78)</f>
        <v>#REF!</v>
      </c>
      <c r="I79" s="2" t="e">
        <f>G79-H58</f>
        <v>#REF!</v>
      </c>
    </row>
  </sheetData>
  <sheetProtection selectLockedCells="1" selectUnlockedCells="1"/>
  <mergeCells count="242">
    <mergeCell ref="M14:M15"/>
    <mergeCell ref="A14:A15"/>
    <mergeCell ref="M10:M11"/>
    <mergeCell ref="A61:E61"/>
    <mergeCell ref="M20:M21"/>
    <mergeCell ref="I20:I21"/>
    <mergeCell ref="H20:H21"/>
    <mergeCell ref="G20:G21"/>
    <mergeCell ref="E20:E21"/>
    <mergeCell ref="D20:D21"/>
    <mergeCell ref="A20:A21"/>
    <mergeCell ref="B14:C15"/>
    <mergeCell ref="B10:C11"/>
    <mergeCell ref="B20:C21"/>
    <mergeCell ref="M18:M19"/>
    <mergeCell ref="K18:K19"/>
    <mergeCell ref="I18:I19"/>
    <mergeCell ref="H18:H19"/>
    <mergeCell ref="G18:G19"/>
    <mergeCell ref="K20:K21"/>
    <mergeCell ref="M12:M13"/>
    <mergeCell ref="I10:I11"/>
    <mergeCell ref="K10:K11"/>
    <mergeCell ref="A18:A19"/>
    <mergeCell ref="B18:C19"/>
    <mergeCell ref="D18:D19"/>
    <mergeCell ref="E18:E19"/>
    <mergeCell ref="G10:G11"/>
    <mergeCell ref="H10:H11"/>
    <mergeCell ref="A10:A11"/>
    <mergeCell ref="A16:A17"/>
    <mergeCell ref="B16:C17"/>
    <mergeCell ref="M58:M59"/>
    <mergeCell ref="I58:I59"/>
    <mergeCell ref="D59:E59"/>
    <mergeCell ref="I56:I57"/>
    <mergeCell ref="K56:K57"/>
    <mergeCell ref="I22:I23"/>
    <mergeCell ref="H40:H41"/>
    <mergeCell ref="M22:M23"/>
    <mergeCell ref="I24:I25"/>
    <mergeCell ref="K24:K25"/>
    <mergeCell ref="J64:K64"/>
    <mergeCell ref="G68:I68"/>
    <mergeCell ref="H66:I66"/>
    <mergeCell ref="D10:D11"/>
    <mergeCell ref="E10:E11"/>
    <mergeCell ref="K22:K23"/>
    <mergeCell ref="K58:K59"/>
    <mergeCell ref="H56:H57"/>
    <mergeCell ref="G56:G57"/>
    <mergeCell ref="G40:G41"/>
    <mergeCell ref="A58:C59"/>
    <mergeCell ref="D58:E58"/>
    <mergeCell ref="G58:G59"/>
    <mergeCell ref="H58:H59"/>
    <mergeCell ref="G69:I69"/>
    <mergeCell ref="D66:F66"/>
    <mergeCell ref="A64:C64"/>
    <mergeCell ref="D64:F64"/>
    <mergeCell ref="H64:I64"/>
    <mergeCell ref="C62:E62"/>
    <mergeCell ref="A40:A41"/>
    <mergeCell ref="B26:C27"/>
    <mergeCell ref="A56:A57"/>
    <mergeCell ref="B56:C57"/>
    <mergeCell ref="D56:D57"/>
    <mergeCell ref="E56:E57"/>
    <mergeCell ref="A24:A25"/>
    <mergeCell ref="B24:C25"/>
    <mergeCell ref="D24:D25"/>
    <mergeCell ref="E24:E25"/>
    <mergeCell ref="G24:G25"/>
    <mergeCell ref="H24:H25"/>
    <mergeCell ref="A22:A23"/>
    <mergeCell ref="B22:C23"/>
    <mergeCell ref="D22:D23"/>
    <mergeCell ref="E22:E23"/>
    <mergeCell ref="G22:G23"/>
    <mergeCell ref="H22:H23"/>
    <mergeCell ref="D16:D17"/>
    <mergeCell ref="E16:E17"/>
    <mergeCell ref="G16:G17"/>
    <mergeCell ref="H16:H17"/>
    <mergeCell ref="A12:A13"/>
    <mergeCell ref="B12:C13"/>
    <mergeCell ref="D12:D13"/>
    <mergeCell ref="E12:E13"/>
    <mergeCell ref="G12:G13"/>
    <mergeCell ref="H12:H13"/>
    <mergeCell ref="B8:C8"/>
    <mergeCell ref="A9:M9"/>
    <mergeCell ref="A2:M2"/>
    <mergeCell ref="A5:A7"/>
    <mergeCell ref="B5:C7"/>
    <mergeCell ref="A4:M4"/>
    <mergeCell ref="M5:M7"/>
    <mergeCell ref="M56:M57"/>
    <mergeCell ref="M26:M27"/>
    <mergeCell ref="M48:M49"/>
    <mergeCell ref="A3:M3"/>
    <mergeCell ref="M34:M35"/>
    <mergeCell ref="D5:E6"/>
    <mergeCell ref="F5:H6"/>
    <mergeCell ref="I5:I7"/>
    <mergeCell ref="I12:I13"/>
    <mergeCell ref="K12:K13"/>
    <mergeCell ref="K26:K27"/>
    <mergeCell ref="I16:I17"/>
    <mergeCell ref="K16:K17"/>
    <mergeCell ref="M16:M17"/>
    <mergeCell ref="I34:I35"/>
    <mergeCell ref="K34:K35"/>
    <mergeCell ref="M24:M25"/>
    <mergeCell ref="D26:D27"/>
    <mergeCell ref="E26:E27"/>
    <mergeCell ref="G26:G27"/>
    <mergeCell ref="H26:H27"/>
    <mergeCell ref="E28:E29"/>
    <mergeCell ref="I26:I27"/>
    <mergeCell ref="G28:G29"/>
    <mergeCell ref="B30:C31"/>
    <mergeCell ref="D30:D31"/>
    <mergeCell ref="E30:E31"/>
    <mergeCell ref="G30:G31"/>
    <mergeCell ref="H30:H31"/>
    <mergeCell ref="B34:C35"/>
    <mergeCell ref="D34:D35"/>
    <mergeCell ref="E34:E35"/>
    <mergeCell ref="G34:G35"/>
    <mergeCell ref="H34:H35"/>
    <mergeCell ref="A34:A35"/>
    <mergeCell ref="A26:A27"/>
    <mergeCell ref="H28:H29"/>
    <mergeCell ref="A28:A29"/>
    <mergeCell ref="B28:C29"/>
    <mergeCell ref="D28:D29"/>
    <mergeCell ref="A32:A33"/>
    <mergeCell ref="B32:C33"/>
    <mergeCell ref="D32:D33"/>
    <mergeCell ref="A30:A31"/>
    <mergeCell ref="E32:E33"/>
    <mergeCell ref="G32:G33"/>
    <mergeCell ref="M30:M31"/>
    <mergeCell ref="I32:I33"/>
    <mergeCell ref="K32:K33"/>
    <mergeCell ref="M32:M33"/>
    <mergeCell ref="I30:I31"/>
    <mergeCell ref="K30:K31"/>
    <mergeCell ref="H32:H33"/>
    <mergeCell ref="I38:I39"/>
    <mergeCell ref="H38:H39"/>
    <mergeCell ref="A36:A37"/>
    <mergeCell ref="B36:C37"/>
    <mergeCell ref="D36:D37"/>
    <mergeCell ref="E36:E37"/>
    <mergeCell ref="G36:G37"/>
    <mergeCell ref="H36:H37"/>
    <mergeCell ref="A42:A43"/>
    <mergeCell ref="H42:H43"/>
    <mergeCell ref="I36:I37"/>
    <mergeCell ref="K36:K37"/>
    <mergeCell ref="M36:M37"/>
    <mergeCell ref="A38:A39"/>
    <mergeCell ref="B38:C39"/>
    <mergeCell ref="D38:D39"/>
    <mergeCell ref="E38:E39"/>
    <mergeCell ref="G38:G39"/>
    <mergeCell ref="M40:M41"/>
    <mergeCell ref="B42:C43"/>
    <mergeCell ref="D42:D43"/>
    <mergeCell ref="E42:E43"/>
    <mergeCell ref="G42:G43"/>
    <mergeCell ref="B40:C41"/>
    <mergeCell ref="D40:D41"/>
    <mergeCell ref="E40:E41"/>
    <mergeCell ref="E44:E45"/>
    <mergeCell ref="G44:G45"/>
    <mergeCell ref="H44:H45"/>
    <mergeCell ref="I42:I43"/>
    <mergeCell ref="K42:K43"/>
    <mergeCell ref="M42:M43"/>
    <mergeCell ref="A48:A49"/>
    <mergeCell ref="B48:C49"/>
    <mergeCell ref="D48:D49"/>
    <mergeCell ref="A44:A45"/>
    <mergeCell ref="B44:C45"/>
    <mergeCell ref="D44:D45"/>
    <mergeCell ref="A46:A47"/>
    <mergeCell ref="B46:C47"/>
    <mergeCell ref="D46:D47"/>
    <mergeCell ref="A50:A51"/>
    <mergeCell ref="B50:C51"/>
    <mergeCell ref="D50:D51"/>
    <mergeCell ref="E50:E51"/>
    <mergeCell ref="G50:G51"/>
    <mergeCell ref="H50:H51"/>
    <mergeCell ref="I54:I55"/>
    <mergeCell ref="E48:E49"/>
    <mergeCell ref="G48:G49"/>
    <mergeCell ref="H48:H49"/>
    <mergeCell ref="I50:I51"/>
    <mergeCell ref="E46:E47"/>
    <mergeCell ref="G46:G47"/>
    <mergeCell ref="H46:H47"/>
    <mergeCell ref="A52:A53"/>
    <mergeCell ref="G52:G53"/>
    <mergeCell ref="K54:K55"/>
    <mergeCell ref="A54:A55"/>
    <mergeCell ref="K52:K53"/>
    <mergeCell ref="B54:C55"/>
    <mergeCell ref="D54:D55"/>
    <mergeCell ref="E54:E55"/>
    <mergeCell ref="G54:G55"/>
    <mergeCell ref="H54:H55"/>
    <mergeCell ref="H52:H53"/>
    <mergeCell ref="K38:K39"/>
    <mergeCell ref="M38:M39"/>
    <mergeCell ref="M52:M53"/>
    <mergeCell ref="K48:K49"/>
    <mergeCell ref="I48:I49"/>
    <mergeCell ref="I40:I41"/>
    <mergeCell ref="K40:K41"/>
    <mergeCell ref="I28:I29"/>
    <mergeCell ref="M54:M55"/>
    <mergeCell ref="K28:K29"/>
    <mergeCell ref="M28:M29"/>
    <mergeCell ref="I44:I45"/>
    <mergeCell ref="K44:K45"/>
    <mergeCell ref="M44:M45"/>
    <mergeCell ref="I46:I47"/>
    <mergeCell ref="K46:K47"/>
    <mergeCell ref="M46:M47"/>
    <mergeCell ref="I52:I53"/>
    <mergeCell ref="A60:M60"/>
    <mergeCell ref="A65:C65"/>
    <mergeCell ref="A63:C63"/>
    <mergeCell ref="K50:K51"/>
    <mergeCell ref="M50:M51"/>
    <mergeCell ref="B52:C53"/>
    <mergeCell ref="D52:D53"/>
    <mergeCell ref="E52:E53"/>
  </mergeCells>
  <printOptions horizontalCentered="1"/>
  <pageMargins left="0.3937007874015748" right="0.3937007874015748" top="0.984251968503937" bottom="0.3937007874015748" header="0.5118110236220472" footer="0.5118110236220472"/>
  <pageSetup horizontalDpi="1200" verticalDpi="1200" orientation="portrait" paperSize="9" scale="70" r:id="rId1"/>
  <headerFooter alignWithMargins="0">
    <oddHeader>&amp;RZałącznik Nr 1</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Izabela Uroda</cp:lastModifiedBy>
  <cp:lastPrinted>2018-09-19T11:00:42Z</cp:lastPrinted>
  <dcterms:created xsi:type="dcterms:W3CDTF">2016-01-04T08:09:34Z</dcterms:created>
  <dcterms:modified xsi:type="dcterms:W3CDTF">2018-09-19T12:02:11Z</dcterms:modified>
  <cp:category/>
  <cp:version/>
  <cp:contentType/>
  <cp:contentStatus/>
</cp:coreProperties>
</file>