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28" activeTab="1"/>
  </bookViews>
  <sheets>
    <sheet name="Ula" sheetId="1" r:id="rId1"/>
    <sheet name="11.10.18" sheetId="2" r:id="rId2"/>
  </sheets>
  <definedNames/>
  <calcPr fullCalcOnLoad="1"/>
</workbook>
</file>

<file path=xl/sharedStrings.xml><?xml version="1.0" encoding="utf-8"?>
<sst xmlns="http://schemas.openxmlformats.org/spreadsheetml/2006/main" count="229" uniqueCount="85">
  <si>
    <t>Dział</t>
  </si>
  <si>
    <t>Rozdział</t>
  </si>
  <si>
    <t>Paragraf</t>
  </si>
  <si>
    <t>600</t>
  </si>
  <si>
    <t>Transport i łączność</t>
  </si>
  <si>
    <t>60078</t>
  </si>
  <si>
    <t>6050</t>
  </si>
  <si>
    <t>Wydatki inwestycyjne jednostek budżetowych</t>
  </si>
  <si>
    <t>750</t>
  </si>
  <si>
    <t>Administracja publiczna</t>
  </si>
  <si>
    <t>75020</t>
  </si>
  <si>
    <t>Starostwa powiatowe</t>
  </si>
  <si>
    <t>6057</t>
  </si>
  <si>
    <t>6059</t>
  </si>
  <si>
    <t>6060</t>
  </si>
  <si>
    <t>Wydatki na zakupy inwestycyjne jednostek budżetowych</t>
  </si>
  <si>
    <t>754</t>
  </si>
  <si>
    <t>Bezpieczeństwo publiczne i ochrona przeciwpożarowa</t>
  </si>
  <si>
    <t>75421</t>
  </si>
  <si>
    <t>Zarządzanie kryzysowe</t>
  </si>
  <si>
    <t>6058</t>
  </si>
  <si>
    <t>6068</t>
  </si>
  <si>
    <t>6069</t>
  </si>
  <si>
    <t>6170</t>
  </si>
  <si>
    <t>Wpłaty jednostek na państwowy fundusz celowy na finansowanie lub dofinansowanie zadań inwestycyjnych</t>
  </si>
  <si>
    <t>758</t>
  </si>
  <si>
    <t>Różne rozliczenia</t>
  </si>
  <si>
    <t>30 000,00</t>
  </si>
  <si>
    <t>75818</t>
  </si>
  <si>
    <t>Rezerwy ogólne i celowe</t>
  </si>
  <si>
    <t>6800</t>
  </si>
  <si>
    <t>Rezerwy na inwestycje i zakupy inwestycyjne</t>
  </si>
  <si>
    <t>852</t>
  </si>
  <si>
    <t>Pomoc społeczna</t>
  </si>
  <si>
    <t>85202</t>
  </si>
  <si>
    <t>Domy pomocy społecznej</t>
  </si>
  <si>
    <t>Razem:</t>
  </si>
  <si>
    <t>Rezerwa na dofinansowanie  rozpoczętyuch zadań inwestycyjnych  i zakupy inwestycyjne</t>
  </si>
  <si>
    <t>Wprowadzenie e-usług publicznych w Powiecie Jeleniogórskim</t>
  </si>
  <si>
    <t>Zakupy inwestycyjne dla potrzeb Starostwa</t>
  </si>
  <si>
    <t>Termomodernizacja budynków,modernizacja sieci cieplnej i lokalnej kotłowni  Domu Pomocy Społecznej "Junior" w Miłkowie  z zastosowaniem odnawialnych źródeł energii</t>
  </si>
  <si>
    <t xml:space="preserve">Treść-nazwa zadania </t>
  </si>
  <si>
    <t>Dotacja na Fundusz Wsparcia  Państwowej Straży Pożarnej na zakup samochodu gaśniczego dla PSP w Jeleniej Górze</t>
  </si>
  <si>
    <t>60014</t>
  </si>
  <si>
    <t>Dokumentacja projektowo-kosztorysowa przebudowy drogi powiatowej Nr 2735D Strużnica -Wojków</t>
  </si>
  <si>
    <t>Dokumentacja projektowo-kosztorysowa na budowę ronda na skrzyżowaniu dróg 2741D i 2742D</t>
  </si>
  <si>
    <t>Zakup ciągnika wraz z osprzętem  do letniego utrzymania dróg powiatowych</t>
  </si>
  <si>
    <t xml:space="preserve">Drogi publiczne powiatowe </t>
  </si>
  <si>
    <t>Usuwanie skutków klęsk żywiołowych</t>
  </si>
  <si>
    <t>Wykonanie robót budowlanych w budynku administracyjno-biurowym w Jeleniej Górze  przy ul.Kochanowskiego 10, polegających na remoncie  i przebudowie części pomieszczeń,instalacji elektrycznych,sieci komputerowej oraz instalacji wodno-kanalizacyjnych wraz z dostosowaniem budynku do  wymagań przepisów przeciwpożarowych.</t>
  </si>
  <si>
    <t>Wykaz wydatków związanych z realizacją rocznych zadań inwestycyjnych  w 2018 roku</t>
  </si>
  <si>
    <t>75410</t>
  </si>
  <si>
    <t>Komendy Wojewódzkie Państwowej Straży Pożarnej</t>
  </si>
  <si>
    <t>75019</t>
  </si>
  <si>
    <t>Rady powiatów</t>
  </si>
  <si>
    <t>Przystosowanie sali do zapisów ustawy o samorządzie powiatowym w zakresie transmisji i utrwalania obrad RPJ oraz  przeprowadzania głosowań.</t>
  </si>
  <si>
    <t xml:space="preserve"> </t>
  </si>
  <si>
    <t>Przebudowa drogi powiatowje nr 2742 D Mysłakowice -Miłków w km 0+000 do 4+023 (intensywne opady deszczu lipiec 2012 r.)</t>
  </si>
  <si>
    <t>010</t>
  </si>
  <si>
    <t>Rolnictwo i łowiectwo</t>
  </si>
  <si>
    <t>01042</t>
  </si>
  <si>
    <t>Wyłączenie z produkcji gruntów rolnych</t>
  </si>
  <si>
    <t>Zakup sprzętu pomiarowego i informatycznego oraz oprogramowania</t>
  </si>
  <si>
    <t>Dofinansowanie zakupu samochodu (wkład własny) do samochodu typu "Bus" przystosowanego do przewozu osób niepełnosprawnych</t>
  </si>
  <si>
    <t>Zakupy inwestycyjne dla potrzeb Domu Pomocy Społecznej w Janowicach Wielkich 22.000,00 zł (zakup traktora z kosiarką i odśnieżarką)</t>
  </si>
  <si>
    <t xml:space="preserve">Dofinansowanie zakupu samochodu (wkład własny) w  Dom Pomocy Społecznej w Kowarach </t>
  </si>
  <si>
    <t>854</t>
  </si>
  <si>
    <t>Edukacyjna opieka wychowawcza</t>
  </si>
  <si>
    <t>85410</t>
  </si>
  <si>
    <t>Internaty i bursy szkolne</t>
  </si>
  <si>
    <t>Remont poszycia dachowego wraz z dociepleniem na budynku Internatu "Rusałka" Zespołu Szkół Ogólnokształcących i Mistrzostwa Sportowego w Szklarskiej Porębie</t>
  </si>
  <si>
    <t>Wzmocnienie bezpieczeństwa  wspólnego pogranicza w rejonie  Kotliny Jeleniogórskiej,Gór Izerskich i Karkonoszy</t>
  </si>
  <si>
    <t>Przebudowa dróg powiatowych 2729D,2723D i 2721D</t>
  </si>
  <si>
    <t>34  170,00</t>
  </si>
  <si>
    <t xml:space="preserve">„Przebudowa drogi powiatowej nr 2735D Radomierz-Janowice Wlk. w km 0+000 do 3+130 Etap.I”. </t>
  </si>
  <si>
    <t>Załącznik Nr 3 do uchwały Rady Powiatu Jeleniogórskiego  Nr …….. z dnia ……....</t>
  </si>
  <si>
    <t xml:space="preserve">Plan przed zmianą </t>
  </si>
  <si>
    <t>Zmiana (+;-)</t>
  </si>
  <si>
    <t>Plan po zmianie</t>
  </si>
  <si>
    <t>Utwardzenie pobocza drogi powiatowej Nr 2778D w miejscowości Wojanów</t>
  </si>
  <si>
    <t>„Przebudowa drogi powiatowej nr 2735D Radomierz-Janowice Wlk. w km 0+000 do 3+130 Etap.I, odcinek 2 w km 0+960 do 2+370".</t>
  </si>
  <si>
    <t>6610</t>
  </si>
  <si>
    <t>Porozumienie z Gminą Stara Kamienica dotyczące przebudowy drogi powiatowej nr 2763D w km 4+182 do 7+242 Barcinek (2018-2020 r.)</t>
  </si>
  <si>
    <t xml:space="preserve">          Wykaz wydatków związanych z realizacją rocznych zadań inwestycyjnych  w 2018 roku</t>
  </si>
  <si>
    <t>Załącznik Nr 4 do uchwały Zarządu Powiatu Jeleniogórskiego  Nr 243/736/18 z dnia 11.10.18r.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</si>
</sst>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[$-415]d\ mmmm\ yyyy"/>
    <numFmt numFmtId="172" formatCode="00\-000"/>
    <numFmt numFmtId="173" formatCode="0.000"/>
    <numFmt numFmtId="174" formatCode="[$-415]dddd\,\ d\ mmmm\ yyyy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8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24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7" xfId="0" applyNumberFormat="1" applyFont="1" applyFill="1" applyBorder="1" applyAlignment="1" applyProtection="1">
      <alignment vertical="center" wrapText="1"/>
      <protection locked="0"/>
    </xf>
    <xf numFmtId="49" fontId="0" fillId="33" borderId="18" xfId="0" applyNumberFormat="1" applyFont="1" applyFill="1" applyBorder="1" applyAlignment="1" applyProtection="1">
      <alignment vertical="center" wrapText="1"/>
      <protection locked="0"/>
    </xf>
    <xf numFmtId="49" fontId="0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0" xfId="0" applyNumberFormat="1" applyFont="1" applyFill="1" applyBorder="1" applyAlignment="1" applyProtection="1">
      <alignment vertical="center" wrapText="1"/>
      <protection locked="0"/>
    </xf>
    <xf numFmtId="49" fontId="0" fillId="33" borderId="21" xfId="0" applyNumberFormat="1" applyFont="1" applyFill="1" applyBorder="1" applyAlignment="1" applyProtection="1">
      <alignment vertical="center" wrapText="1"/>
      <protection locked="0"/>
    </xf>
    <xf numFmtId="49" fontId="0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 applyProtection="1">
      <alignment horizontal="center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6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24" xfId="0" applyNumberFormat="1" applyFont="1" applyFill="1" applyBorder="1" applyAlignment="1" applyProtection="1">
      <alignment horizontal="right" vertical="center"/>
      <protection locked="0"/>
    </xf>
    <xf numFmtId="4" fontId="0" fillId="0" borderId="24" xfId="0" applyNumberFormat="1" applyFont="1" applyFill="1" applyBorder="1" applyAlignment="1" applyProtection="1">
      <alignment horizontal="right"/>
      <protection locked="0"/>
    </xf>
    <xf numFmtId="0" fontId="0" fillId="0" borderId="24" xfId="0" applyNumberFormat="1" applyFont="1" applyFill="1" applyBorder="1" applyAlignment="1" applyProtection="1">
      <alignment horizontal="right"/>
      <protection locked="0"/>
    </xf>
    <xf numFmtId="4" fontId="0" fillId="0" borderId="24" xfId="0" applyNumberFormat="1" applyFont="1" applyFill="1" applyBorder="1" applyAlignment="1" applyProtection="1">
      <alignment horizontal="right" vertical="center"/>
      <protection locked="0"/>
    </xf>
    <xf numFmtId="0" fontId="8" fillId="0" borderId="24" xfId="0" applyNumberFormat="1" applyFont="1" applyFill="1" applyBorder="1" applyAlignment="1" applyProtection="1">
      <alignment horizontal="right"/>
      <protection locked="0"/>
    </xf>
    <xf numFmtId="49" fontId="0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7" xfId="0" applyNumberFormat="1" applyFont="1" applyFill="1" applyBorder="1" applyAlignment="1" applyProtection="1">
      <alignment vertical="center" wrapText="1"/>
      <protection locked="0"/>
    </xf>
    <xf numFmtId="49" fontId="0" fillId="33" borderId="30" xfId="0" applyNumberFormat="1" applyFont="1" applyFill="1" applyBorder="1" applyAlignment="1" applyProtection="1">
      <alignment vertical="center" wrapText="1"/>
      <protection locked="0"/>
    </xf>
    <xf numFmtId="49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ont="1" applyFill="1" applyBorder="1" applyAlignment="1" applyProtection="1">
      <alignment vertical="center" wrapText="1"/>
      <protection locked="0"/>
    </xf>
    <xf numFmtId="49" fontId="0" fillId="33" borderId="32" xfId="0" applyNumberFormat="1" applyFont="1" applyFill="1" applyBorder="1" applyAlignment="1" applyProtection="1">
      <alignment vertical="center" wrapText="1"/>
      <protection locked="0"/>
    </xf>
    <xf numFmtId="49" fontId="8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33" xfId="0" applyNumberFormat="1" applyFont="1" applyFill="1" applyBorder="1" applyAlignment="1" applyProtection="1">
      <alignment horizontal="center" vertical="center" wrapText="1"/>
      <protection locked="0"/>
    </xf>
    <xf numFmtId="49" fontId="44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24" xfId="0" applyNumberFormat="1" applyFont="1" applyFill="1" applyBorder="1" applyAlignment="1" applyProtection="1">
      <alignment horizontal="right"/>
      <protection locked="0"/>
    </xf>
    <xf numFmtId="49" fontId="0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34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36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37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38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3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5" xfId="0" applyNumberFormat="1" applyFont="1" applyFill="1" applyBorder="1" applyAlignment="1" applyProtection="1">
      <alignment horizontal="left" vertical="top" wrapText="1"/>
      <protection locked="0"/>
    </xf>
    <xf numFmtId="49" fontId="8" fillId="33" borderId="24" xfId="0" applyNumberFormat="1" applyFont="1" applyFill="1" applyBorder="1" applyAlignment="1" applyProtection="1">
      <alignment horizontal="left" vertical="top" wrapText="1"/>
      <protection locked="0"/>
    </xf>
    <xf numFmtId="49" fontId="0" fillId="33" borderId="24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4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NumberFormat="1" applyFont="1" applyFill="1" applyBorder="1" applyAlignment="1" applyProtection="1">
      <alignment horizontal="right" vertical="center"/>
      <protection locked="0"/>
    </xf>
    <xf numFmtId="2" fontId="0" fillId="0" borderId="24" xfId="0" applyNumberFormat="1" applyFont="1" applyFill="1" applyBorder="1" applyAlignment="1" applyProtection="1">
      <alignment horizontal="right" vertical="center"/>
      <protection locked="0"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4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49" fontId="6" fillId="33" borderId="43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43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4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4" xfId="0" applyNumberFormat="1" applyFont="1" applyFill="1" applyBorder="1" applyAlignment="1" applyProtection="1">
      <alignment horizontal="center" vertical="center"/>
      <protection locked="0"/>
    </xf>
    <xf numFmtId="3" fontId="0" fillId="0" borderId="24" xfId="0" applyNumberFormat="1" applyFont="1" applyFill="1" applyBorder="1" applyAlignment="1" applyProtection="1">
      <alignment horizontal="center" vertical="center"/>
      <protection locked="0"/>
    </xf>
    <xf numFmtId="49" fontId="0" fillId="34" borderId="44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24" xfId="0" applyNumberFormat="1" applyFont="1" applyFill="1" applyBorder="1" applyAlignment="1" applyProtection="1">
      <alignment horizontal="center" vertical="center"/>
      <protection locked="0"/>
    </xf>
    <xf numFmtId="49" fontId="0" fillId="33" borderId="4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9" fontId="8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38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46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47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0" fillId="34" borderId="48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vertical="center" wrapText="1"/>
      <protection locked="0"/>
    </xf>
    <xf numFmtId="49" fontId="8" fillId="33" borderId="15" xfId="0" applyNumberFormat="1" applyFont="1" applyFill="1" applyBorder="1" applyAlignment="1" applyProtection="1">
      <alignment vertical="center" wrapText="1"/>
      <protection locked="0"/>
    </xf>
    <xf numFmtId="49" fontId="0" fillId="34" borderId="14" xfId="0" applyNumberFormat="1" applyFont="1" applyFill="1" applyBorder="1" applyAlignment="1" applyProtection="1">
      <alignment vertical="center" wrapText="1"/>
      <protection locked="0"/>
    </xf>
    <xf numFmtId="49" fontId="0" fillId="34" borderId="15" xfId="0" applyNumberFormat="1" applyFont="1" applyFill="1" applyBorder="1" applyAlignment="1" applyProtection="1">
      <alignment vertical="center" wrapText="1"/>
      <protection locked="0"/>
    </xf>
    <xf numFmtId="49" fontId="0" fillId="34" borderId="10" xfId="0" applyNumberFormat="1" applyFont="1" applyFill="1" applyBorder="1" applyAlignment="1" applyProtection="1">
      <alignment vertical="center" wrapText="1"/>
      <protection locked="0"/>
    </xf>
    <xf numFmtId="49" fontId="0" fillId="34" borderId="31" xfId="0" applyNumberFormat="1" applyFont="1" applyFill="1" applyBorder="1" applyAlignment="1" applyProtection="1">
      <alignment vertical="center" wrapText="1"/>
      <protection locked="0"/>
    </xf>
    <xf numFmtId="49" fontId="0" fillId="34" borderId="49" xfId="0" applyNumberFormat="1" applyFont="1" applyFill="1" applyBorder="1" applyAlignment="1" applyProtection="1">
      <alignment vertical="center" wrapText="1"/>
      <protection locked="0"/>
    </xf>
    <xf numFmtId="49" fontId="0" fillId="34" borderId="21" xfId="0" applyNumberFormat="1" applyFont="1" applyFill="1" applyBorder="1" applyAlignment="1" applyProtection="1">
      <alignment vertical="center" wrapText="1"/>
      <protection locked="0"/>
    </xf>
    <xf numFmtId="49" fontId="0" fillId="34" borderId="29" xfId="0" applyNumberFormat="1" applyFont="1" applyFill="1" applyBorder="1" applyAlignment="1" applyProtection="1">
      <alignment vertical="center" wrapText="1"/>
      <protection locked="0"/>
    </xf>
    <xf numFmtId="49" fontId="0" fillId="34" borderId="28" xfId="0" applyNumberFormat="1" applyFont="1" applyFill="1" applyBorder="1" applyAlignment="1" applyProtection="1">
      <alignment vertical="center" wrapText="1"/>
      <protection locked="0"/>
    </xf>
    <xf numFmtId="49" fontId="0" fillId="34" borderId="38" xfId="0" applyNumberFormat="1" applyFont="1" applyFill="1" applyBorder="1" applyAlignment="1" applyProtection="1">
      <alignment vertical="center" wrapText="1"/>
      <protection locked="0"/>
    </xf>
    <xf numFmtId="4" fontId="0" fillId="0" borderId="24" xfId="0" applyNumberFormat="1" applyFont="1" applyFill="1" applyBorder="1" applyAlignment="1" applyProtection="1">
      <alignment/>
      <protection locked="0"/>
    </xf>
    <xf numFmtId="4" fontId="0" fillId="0" borderId="24" xfId="0" applyNumberFormat="1" applyFont="1" applyFill="1" applyBorder="1" applyAlignment="1" applyProtection="1">
      <alignment vertical="center"/>
      <protection locked="0"/>
    </xf>
    <xf numFmtId="4" fontId="8" fillId="0" borderId="24" xfId="0" applyNumberFormat="1" applyFont="1" applyFill="1" applyBorder="1" applyAlignment="1" applyProtection="1">
      <alignment vertical="center"/>
      <protection locked="0"/>
    </xf>
    <xf numFmtId="49" fontId="0" fillId="33" borderId="5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4" xfId="0" applyNumberFormat="1" applyFont="1" applyFill="1" applyBorder="1" applyAlignment="1" applyProtection="1">
      <alignment vertical="center" wrapText="1"/>
      <protection locked="0"/>
    </xf>
    <xf numFmtId="49" fontId="8" fillId="35" borderId="43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4" xfId="0" applyNumberFormat="1" applyFont="1" applyFill="1" applyBorder="1" applyAlignment="1" applyProtection="1">
      <alignment vertical="center" wrapText="1"/>
      <protection locked="0"/>
    </xf>
    <xf numFmtId="49" fontId="8" fillId="35" borderId="15" xfId="0" applyNumberFormat="1" applyFont="1" applyFill="1" applyBorder="1" applyAlignment="1" applyProtection="1">
      <alignment vertical="center" wrapText="1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6" borderId="24" xfId="0" applyNumberFormat="1" applyFont="1" applyFill="1" applyBorder="1" applyAlignment="1" applyProtection="1">
      <alignment horizontal="right" vertical="center"/>
      <protection locked="0"/>
    </xf>
    <xf numFmtId="49" fontId="8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4" xfId="0" applyNumberFormat="1" applyFont="1" applyFill="1" applyBorder="1" applyAlignment="1" applyProtection="1">
      <alignment vertical="center" wrapText="1"/>
      <protection locked="0"/>
    </xf>
    <xf numFmtId="49" fontId="4" fillId="35" borderId="43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4" xfId="0" applyNumberFormat="1" applyFont="1" applyFill="1" applyBorder="1" applyAlignment="1" applyProtection="1">
      <alignment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 locked="0"/>
    </xf>
    <xf numFmtId="49" fontId="4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vertical="center" wrapText="1"/>
      <protection locked="0"/>
    </xf>
    <xf numFmtId="49" fontId="9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9" fillId="0" borderId="24" xfId="0" applyNumberFormat="1" applyFont="1" applyFill="1" applyBorder="1" applyAlignment="1" applyProtection="1">
      <alignment horizontal="right" vertical="center"/>
      <protection locked="0"/>
    </xf>
    <xf numFmtId="49" fontId="9" fillId="33" borderId="14" xfId="0" applyNumberFormat="1" applyFont="1" applyFill="1" applyBorder="1" applyAlignment="1" applyProtection="1">
      <alignment vertical="center" wrapText="1"/>
      <protection locked="0"/>
    </xf>
    <xf numFmtId="49" fontId="9" fillId="33" borderId="15" xfId="0" applyNumberFormat="1" applyFont="1" applyFill="1" applyBorder="1" applyAlignment="1" applyProtection="1">
      <alignment vertical="center" wrapText="1"/>
      <protection locked="0"/>
    </xf>
    <xf numFmtId="49" fontId="9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28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 applyProtection="1">
      <alignment vertical="center" wrapText="1"/>
      <protection locked="0"/>
    </xf>
    <xf numFmtId="49" fontId="9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5" xfId="0" applyNumberFormat="1" applyFont="1" applyFill="1" applyBorder="1" applyAlignment="1" applyProtection="1">
      <alignment vertical="center" wrapText="1"/>
      <protection locked="0"/>
    </xf>
    <xf numFmtId="49" fontId="9" fillId="34" borderId="49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51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52" xfId="0" applyNumberFormat="1" applyFont="1" applyFill="1" applyBorder="1" applyAlignment="1" applyProtection="1">
      <alignment vertical="center" wrapText="1"/>
      <protection locked="0"/>
    </xf>
    <xf numFmtId="49" fontId="9" fillId="34" borderId="53" xfId="0" applyNumberFormat="1" applyFont="1" applyFill="1" applyBorder="1" applyAlignment="1" applyProtection="1">
      <alignment vertical="center" wrapText="1"/>
      <protection locked="0"/>
    </xf>
    <xf numFmtId="49" fontId="9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34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36" borderId="24" xfId="0" applyNumberFormat="1" applyFont="1" applyFill="1" applyBorder="1" applyAlignment="1" applyProtection="1">
      <alignment vertical="center"/>
      <protection locked="0"/>
    </xf>
    <xf numFmtId="49" fontId="9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2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4" xfId="0" applyNumberFormat="1" applyFont="1" applyFill="1" applyBorder="1" applyAlignment="1" applyProtection="1">
      <alignment vertical="center"/>
      <protection locked="0"/>
    </xf>
    <xf numFmtId="49" fontId="9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34" xfId="0" applyNumberFormat="1" applyFont="1" applyFill="1" applyBorder="1" applyAlignment="1" applyProtection="1">
      <alignment vertical="center" wrapText="1"/>
      <protection locked="0"/>
    </xf>
    <xf numFmtId="49" fontId="44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24" xfId="0" applyNumberFormat="1" applyFont="1" applyFill="1" applyBorder="1" applyAlignment="1" applyProtection="1">
      <alignment vertical="center" wrapText="1"/>
      <protection locked="0"/>
    </xf>
    <xf numFmtId="4" fontId="8" fillId="36" borderId="24" xfId="0" applyNumberFormat="1" applyFont="1" applyFill="1" applyBorder="1" applyAlignment="1" applyProtection="1">
      <alignment horizontal="right"/>
      <protection locked="0"/>
    </xf>
    <xf numFmtId="49" fontId="9" fillId="34" borderId="39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vertical="center" wrapText="1"/>
      <protection locked="0"/>
    </xf>
    <xf numFmtId="49" fontId="9" fillId="34" borderId="24" xfId="0" applyNumberFormat="1" applyFont="1" applyFill="1" applyBorder="1" applyAlignment="1" applyProtection="1">
      <alignment vertical="center" wrapText="1"/>
      <protection locked="0"/>
    </xf>
    <xf numFmtId="49" fontId="9" fillId="34" borderId="1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4" xfId="0" applyNumberFormat="1" applyFont="1" applyFill="1" applyBorder="1" applyAlignment="1" applyProtection="1">
      <alignment horizontal="right"/>
      <protection locked="0"/>
    </xf>
    <xf numFmtId="49" fontId="0" fillId="33" borderId="54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38" xfId="0" applyNumberFormat="1" applyFont="1" applyFill="1" applyBorder="1" applyAlignment="1" applyProtection="1">
      <alignment vertical="center" wrapText="1"/>
      <protection locked="0"/>
    </xf>
    <xf numFmtId="49" fontId="9" fillId="34" borderId="31" xfId="0" applyNumberFormat="1" applyFont="1" applyFill="1" applyBorder="1" applyAlignment="1" applyProtection="1">
      <alignment vertical="center" wrapText="1"/>
      <protection locked="0"/>
    </xf>
    <xf numFmtId="49" fontId="9" fillId="33" borderId="24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3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" xfId="0" applyNumberFormat="1" applyFont="1" applyFill="1" applyBorder="1" applyAlignment="1" applyProtection="1">
      <alignment horizontal="right" vertical="center"/>
      <protection locked="0"/>
    </xf>
    <xf numFmtId="49" fontId="0" fillId="34" borderId="38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52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53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4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46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56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8" fillId="34" borderId="34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42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57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4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4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3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47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48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44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4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58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59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47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6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showGridLines="0" view="pageLayout" workbookViewId="0" topLeftCell="A49">
      <selection activeCell="I62" sqref="I62"/>
    </sheetView>
  </sheetViews>
  <sheetFormatPr defaultColWidth="9.33203125" defaultRowHeight="12.75"/>
  <cols>
    <col min="1" max="1" width="2.5" style="0" customWidth="1"/>
    <col min="2" max="2" width="8.16015625" style="0" customWidth="1"/>
    <col min="3" max="3" width="10.83203125" style="0" customWidth="1"/>
    <col min="4" max="4" width="1.171875" style="0" hidden="1" customWidth="1"/>
    <col min="5" max="5" width="12.66015625" style="0" customWidth="1"/>
    <col min="6" max="6" width="1.171875" style="0" customWidth="1"/>
    <col min="7" max="7" width="66.33203125" style="0" customWidth="1"/>
    <col min="8" max="10" width="19.5" style="0" customWidth="1"/>
  </cols>
  <sheetData>
    <row r="1" ht="9.75" customHeight="1">
      <c r="G1" s="1" t="s">
        <v>75</v>
      </c>
    </row>
    <row r="2" spans="1:7" ht="12" customHeight="1">
      <c r="A2" s="18" t="s">
        <v>50</v>
      </c>
      <c r="B2" s="18"/>
      <c r="C2" s="18"/>
      <c r="D2" s="18"/>
      <c r="E2" s="18"/>
      <c r="F2" s="18"/>
      <c r="G2" s="18"/>
    </row>
    <row r="3" spans="2:7" ht="6" customHeight="1">
      <c r="B3" s="216"/>
      <c r="C3" s="216"/>
      <c r="D3" s="216"/>
      <c r="E3" s="216"/>
      <c r="F3" s="216"/>
      <c r="G3" s="216"/>
    </row>
    <row r="4" spans="2:10" ht="16.5" customHeight="1">
      <c r="B4" s="79" t="s">
        <v>0</v>
      </c>
      <c r="C4" s="217" t="s">
        <v>1</v>
      </c>
      <c r="D4" s="217"/>
      <c r="E4" s="217" t="s">
        <v>2</v>
      </c>
      <c r="F4" s="217"/>
      <c r="G4" s="2" t="s">
        <v>41</v>
      </c>
      <c r="H4" s="19" t="s">
        <v>76</v>
      </c>
      <c r="I4" s="19" t="s">
        <v>77</v>
      </c>
      <c r="J4" s="19" t="s">
        <v>78</v>
      </c>
    </row>
    <row r="5" spans="2:10" ht="16.5" customHeight="1">
      <c r="B5" s="80" t="s">
        <v>58</v>
      </c>
      <c r="C5" s="48"/>
      <c r="D5" s="48"/>
      <c r="E5" s="185"/>
      <c r="F5" s="186"/>
      <c r="G5" s="22" t="s">
        <v>59</v>
      </c>
      <c r="H5" s="25">
        <v>22500</v>
      </c>
      <c r="I5" s="82">
        <v>0</v>
      </c>
      <c r="J5" s="25">
        <v>22500</v>
      </c>
    </row>
    <row r="6" spans="2:10" ht="16.5" customHeight="1">
      <c r="B6" s="80"/>
      <c r="C6" s="48" t="s">
        <v>60</v>
      </c>
      <c r="D6" s="48"/>
      <c r="E6" s="185"/>
      <c r="F6" s="186"/>
      <c r="G6" s="8" t="s">
        <v>61</v>
      </c>
      <c r="H6" s="28">
        <v>22500</v>
      </c>
      <c r="I6" s="82">
        <v>0</v>
      </c>
      <c r="J6" s="28">
        <v>22500</v>
      </c>
    </row>
    <row r="7" spans="2:10" ht="16.5" customHeight="1">
      <c r="B7" s="80"/>
      <c r="C7" s="48"/>
      <c r="D7" s="48"/>
      <c r="E7" s="184" t="s">
        <v>14</v>
      </c>
      <c r="F7" s="183"/>
      <c r="G7" s="8" t="s">
        <v>7</v>
      </c>
      <c r="H7" s="28">
        <v>22500</v>
      </c>
      <c r="I7" s="82">
        <v>0</v>
      </c>
      <c r="J7" s="28">
        <v>22500</v>
      </c>
    </row>
    <row r="8" spans="2:10" ht="16.5" customHeight="1">
      <c r="B8" s="80"/>
      <c r="C8" s="48"/>
      <c r="D8" s="48"/>
      <c r="E8" s="185"/>
      <c r="F8" s="186"/>
      <c r="G8" s="49" t="s">
        <v>62</v>
      </c>
      <c r="H8" s="28">
        <v>22500</v>
      </c>
      <c r="I8" s="82">
        <v>0</v>
      </c>
      <c r="J8" s="28">
        <v>22500</v>
      </c>
    </row>
    <row r="9" spans="2:10" ht="16.5" customHeight="1">
      <c r="B9" s="81" t="s">
        <v>3</v>
      </c>
      <c r="C9" s="218"/>
      <c r="D9" s="218"/>
      <c r="E9" s="218"/>
      <c r="F9" s="218"/>
      <c r="G9" s="21" t="s">
        <v>4</v>
      </c>
      <c r="H9" s="25">
        <v>11410029</v>
      </c>
      <c r="I9" s="82">
        <v>0</v>
      </c>
      <c r="J9" s="25">
        <v>11410029</v>
      </c>
    </row>
    <row r="10" spans="2:10" ht="16.5" customHeight="1">
      <c r="B10" s="84"/>
      <c r="C10" s="187" t="s">
        <v>43</v>
      </c>
      <c r="D10" s="187"/>
      <c r="E10" s="187"/>
      <c r="F10" s="187"/>
      <c r="G10" s="16" t="s">
        <v>47</v>
      </c>
      <c r="H10" s="28">
        <v>470000</v>
      </c>
      <c r="I10" s="82">
        <v>0</v>
      </c>
      <c r="J10" s="28">
        <v>470000</v>
      </c>
    </row>
    <row r="11" spans="2:10" ht="17.25" customHeight="1">
      <c r="B11" s="71"/>
      <c r="C11" s="214"/>
      <c r="D11" s="206"/>
      <c r="E11" s="184" t="s">
        <v>6</v>
      </c>
      <c r="F11" s="183"/>
      <c r="G11" s="8" t="s">
        <v>7</v>
      </c>
      <c r="H11" s="28">
        <v>30000</v>
      </c>
      <c r="I11" s="82">
        <v>0</v>
      </c>
      <c r="J11" s="28">
        <v>30000</v>
      </c>
    </row>
    <row r="12" spans="2:10" ht="18.75" customHeight="1">
      <c r="B12" s="71"/>
      <c r="C12" s="4"/>
      <c r="D12" s="5"/>
      <c r="E12" s="184"/>
      <c r="F12" s="183"/>
      <c r="G12" s="8" t="s">
        <v>44</v>
      </c>
      <c r="H12" s="28">
        <v>30000</v>
      </c>
      <c r="I12" s="82">
        <v>0</v>
      </c>
      <c r="J12" s="28">
        <v>30000</v>
      </c>
    </row>
    <row r="13" spans="2:10" ht="18" customHeight="1">
      <c r="B13" s="71"/>
      <c r="C13" s="4"/>
      <c r="D13" s="5"/>
      <c r="E13" s="6" t="s">
        <v>6</v>
      </c>
      <c r="F13" s="7"/>
      <c r="G13" s="8" t="s">
        <v>7</v>
      </c>
      <c r="H13" s="28">
        <v>40000</v>
      </c>
      <c r="I13" s="82">
        <v>0</v>
      </c>
      <c r="J13" s="28">
        <v>40000</v>
      </c>
    </row>
    <row r="14" spans="2:10" ht="19.5" customHeight="1">
      <c r="B14" s="71"/>
      <c r="C14" s="4"/>
      <c r="D14" s="5"/>
      <c r="E14" s="184"/>
      <c r="F14" s="183"/>
      <c r="G14" s="8" t="s">
        <v>45</v>
      </c>
      <c r="H14" s="28">
        <v>40000</v>
      </c>
      <c r="I14" s="82">
        <v>0</v>
      </c>
      <c r="J14" s="28">
        <v>40000</v>
      </c>
    </row>
    <row r="15" spans="2:10" ht="18" customHeight="1">
      <c r="B15" s="71"/>
      <c r="C15" s="4"/>
      <c r="D15" s="5"/>
      <c r="E15" s="184" t="s">
        <v>6</v>
      </c>
      <c r="F15" s="183"/>
      <c r="G15" s="8" t="s">
        <v>7</v>
      </c>
      <c r="H15" s="28">
        <v>150000</v>
      </c>
      <c r="I15" s="82">
        <v>0</v>
      </c>
      <c r="J15" s="28">
        <v>150000</v>
      </c>
    </row>
    <row r="16" spans="2:10" ht="15.75" customHeight="1">
      <c r="B16" s="71"/>
      <c r="C16" s="4"/>
      <c r="D16" s="5"/>
      <c r="E16" s="6"/>
      <c r="F16" s="7"/>
      <c r="G16" s="8" t="s">
        <v>72</v>
      </c>
      <c r="H16" s="28">
        <v>150000</v>
      </c>
      <c r="I16" s="85">
        <v>-40000</v>
      </c>
      <c r="J16" s="28">
        <v>110000</v>
      </c>
    </row>
    <row r="17" spans="2:10" ht="15.75" customHeight="1">
      <c r="B17" s="71"/>
      <c r="C17" s="4"/>
      <c r="D17" s="5"/>
      <c r="E17" s="6"/>
      <c r="F17" s="76"/>
      <c r="G17" s="8" t="s">
        <v>79</v>
      </c>
      <c r="H17" s="28">
        <v>0</v>
      </c>
      <c r="I17" s="85">
        <v>40000</v>
      </c>
      <c r="J17" s="28">
        <v>40000</v>
      </c>
    </row>
    <row r="18" spans="2:10" ht="15.75" customHeight="1">
      <c r="B18" s="71"/>
      <c r="C18" s="4"/>
      <c r="D18" s="5"/>
      <c r="E18" s="184" t="s">
        <v>14</v>
      </c>
      <c r="F18" s="183"/>
      <c r="G18" s="8" t="s">
        <v>7</v>
      </c>
      <c r="H18" s="28">
        <v>250000</v>
      </c>
      <c r="I18" s="83">
        <v>0</v>
      </c>
      <c r="J18" s="28">
        <v>250000</v>
      </c>
    </row>
    <row r="19" spans="2:10" ht="15.75" customHeight="1">
      <c r="B19" s="71"/>
      <c r="C19" s="4"/>
      <c r="D19" s="5"/>
      <c r="E19" s="184"/>
      <c r="F19" s="183"/>
      <c r="G19" s="8" t="s">
        <v>46</v>
      </c>
      <c r="H19" s="28">
        <v>250000</v>
      </c>
      <c r="I19" s="83">
        <v>0</v>
      </c>
      <c r="J19" s="28">
        <v>250000</v>
      </c>
    </row>
    <row r="20" spans="2:10" ht="15.75" customHeight="1">
      <c r="B20" s="71"/>
      <c r="C20" s="184" t="s">
        <v>5</v>
      </c>
      <c r="D20" s="183"/>
      <c r="E20" s="6"/>
      <c r="F20" s="7"/>
      <c r="G20" s="8" t="s">
        <v>48</v>
      </c>
      <c r="H20" s="28">
        <v>10940029</v>
      </c>
      <c r="I20" s="83">
        <v>0</v>
      </c>
      <c r="J20" s="28">
        <v>10940029</v>
      </c>
    </row>
    <row r="21" spans="2:10" ht="22.5" customHeight="1">
      <c r="B21" s="71"/>
      <c r="C21" s="4"/>
      <c r="D21" s="5"/>
      <c r="E21" s="6"/>
      <c r="F21" s="7" t="s">
        <v>56</v>
      </c>
      <c r="G21" s="8" t="s">
        <v>57</v>
      </c>
      <c r="H21" s="26">
        <v>6290000</v>
      </c>
      <c r="I21" s="75">
        <v>0</v>
      </c>
      <c r="J21" s="26">
        <v>6290000</v>
      </c>
    </row>
    <row r="22" spans="2:10" ht="15.75" customHeight="1">
      <c r="B22" s="71"/>
      <c r="C22" s="4"/>
      <c r="D22" s="5"/>
      <c r="E22" s="184" t="s">
        <v>6</v>
      </c>
      <c r="F22" s="183"/>
      <c r="G22" s="8" t="s">
        <v>7</v>
      </c>
      <c r="H22" s="26">
        <v>6290000</v>
      </c>
      <c r="I22" s="75">
        <v>0</v>
      </c>
      <c r="J22" s="26">
        <v>6290000</v>
      </c>
    </row>
    <row r="23" spans="2:10" ht="24" customHeight="1">
      <c r="B23" s="15"/>
      <c r="C23" s="55"/>
      <c r="D23" s="5"/>
      <c r="E23" s="53"/>
      <c r="F23" s="54"/>
      <c r="G23" s="78" t="s">
        <v>74</v>
      </c>
      <c r="H23" s="26">
        <v>4650029</v>
      </c>
      <c r="I23" s="75">
        <v>0</v>
      </c>
      <c r="J23" s="26">
        <v>4650029</v>
      </c>
    </row>
    <row r="24" spans="2:10" ht="15.75" customHeight="1">
      <c r="B24" s="17"/>
      <c r="C24" s="56"/>
      <c r="D24" s="5"/>
      <c r="E24" s="53" t="s">
        <v>6</v>
      </c>
      <c r="F24" s="54"/>
      <c r="G24" s="8" t="s">
        <v>7</v>
      </c>
      <c r="H24" s="26">
        <v>4650029</v>
      </c>
      <c r="I24" s="75">
        <v>0</v>
      </c>
      <c r="J24" s="26">
        <v>4650029</v>
      </c>
    </row>
    <row r="25" spans="2:10" ht="16.5" customHeight="1">
      <c r="B25" s="38" t="s">
        <v>8</v>
      </c>
      <c r="C25" s="220"/>
      <c r="D25" s="194"/>
      <c r="E25" s="194"/>
      <c r="F25" s="194"/>
      <c r="G25" s="22" t="s">
        <v>9</v>
      </c>
      <c r="H25" s="25">
        <v>3665012.73</v>
      </c>
      <c r="I25" s="82">
        <v>0</v>
      </c>
      <c r="J25" s="25">
        <v>3665012.73</v>
      </c>
    </row>
    <row r="26" spans="2:10" ht="16.5" customHeight="1">
      <c r="B26" s="42"/>
      <c r="C26" s="36" t="s">
        <v>53</v>
      </c>
      <c r="D26" s="37"/>
      <c r="E26" s="184"/>
      <c r="F26" s="183"/>
      <c r="G26" s="16" t="s">
        <v>54</v>
      </c>
      <c r="H26" s="28">
        <v>50000</v>
      </c>
      <c r="I26" s="83">
        <v>0</v>
      </c>
      <c r="J26" s="28">
        <v>50000</v>
      </c>
    </row>
    <row r="27" spans="2:10" ht="16.5" customHeight="1">
      <c r="B27" s="42"/>
      <c r="C27" s="24"/>
      <c r="D27" s="37"/>
      <c r="E27" s="32" t="s">
        <v>14</v>
      </c>
      <c r="F27" s="31"/>
      <c r="G27" s="16" t="s">
        <v>15</v>
      </c>
      <c r="H27" s="28">
        <v>50000</v>
      </c>
      <c r="I27" s="83">
        <v>0</v>
      </c>
      <c r="J27" s="28">
        <v>50000</v>
      </c>
    </row>
    <row r="28" spans="2:10" ht="18" customHeight="1">
      <c r="B28" s="61"/>
      <c r="C28" s="62"/>
      <c r="D28" s="63"/>
      <c r="E28" s="57"/>
      <c r="F28" s="58"/>
      <c r="G28" s="35" t="s">
        <v>55</v>
      </c>
      <c r="H28" s="28">
        <v>50000</v>
      </c>
      <c r="I28" s="83">
        <v>0</v>
      </c>
      <c r="J28" s="28">
        <v>50000</v>
      </c>
    </row>
    <row r="29" spans="2:10" ht="13.5" customHeight="1">
      <c r="B29" s="24"/>
      <c r="C29" s="188" t="s">
        <v>10</v>
      </c>
      <c r="D29" s="215"/>
      <c r="E29" s="188"/>
      <c r="F29" s="189"/>
      <c r="G29" s="64" t="s">
        <v>11</v>
      </c>
      <c r="H29" s="28">
        <v>3615012.73</v>
      </c>
      <c r="I29" s="83">
        <v>0</v>
      </c>
      <c r="J29" s="28">
        <v>3615012.73</v>
      </c>
    </row>
    <row r="30" spans="2:10" ht="52.5" customHeight="1">
      <c r="B30" s="15"/>
      <c r="C30" s="219"/>
      <c r="D30" s="192"/>
      <c r="E30" s="180"/>
      <c r="F30" s="181"/>
      <c r="G30" s="35" t="s">
        <v>49</v>
      </c>
      <c r="H30" s="26">
        <v>1598747.5</v>
      </c>
      <c r="I30" s="83">
        <v>0</v>
      </c>
      <c r="J30" s="26">
        <v>1598747.5</v>
      </c>
    </row>
    <row r="31" spans="2:10" ht="16.5" customHeight="1">
      <c r="B31" s="15"/>
      <c r="C31" s="39"/>
      <c r="D31" s="30"/>
      <c r="E31" s="180" t="s">
        <v>6</v>
      </c>
      <c r="F31" s="190"/>
      <c r="G31" s="8" t="s">
        <v>7</v>
      </c>
      <c r="H31" s="26">
        <v>1598747.5</v>
      </c>
      <c r="I31" s="75">
        <v>0</v>
      </c>
      <c r="J31" s="26">
        <v>1598747.5</v>
      </c>
    </row>
    <row r="32" spans="2:10" ht="16.5" customHeight="1">
      <c r="B32" s="15"/>
      <c r="C32" s="40"/>
      <c r="D32" s="33"/>
      <c r="E32" s="180"/>
      <c r="F32" s="181"/>
      <c r="G32" s="35" t="s">
        <v>38</v>
      </c>
      <c r="H32" s="28">
        <v>1705325.46</v>
      </c>
      <c r="I32" s="75">
        <v>0</v>
      </c>
      <c r="J32" s="28">
        <v>1705325.46</v>
      </c>
    </row>
    <row r="33" spans="2:10" ht="16.5" customHeight="1">
      <c r="B33" s="15"/>
      <c r="C33" s="40"/>
      <c r="D33" s="33"/>
      <c r="E33" s="180" t="s">
        <v>12</v>
      </c>
      <c r="F33" s="181"/>
      <c r="G33" s="35" t="s">
        <v>7</v>
      </c>
      <c r="H33" s="28">
        <v>1705325.46</v>
      </c>
      <c r="I33" s="75">
        <v>0</v>
      </c>
      <c r="J33" s="28">
        <v>1705325.46</v>
      </c>
    </row>
    <row r="34" spans="2:10" ht="16.5" customHeight="1">
      <c r="B34" s="15"/>
      <c r="C34" s="40"/>
      <c r="D34" s="33"/>
      <c r="E34" s="180"/>
      <c r="F34" s="190"/>
      <c r="G34" s="8" t="s">
        <v>38</v>
      </c>
      <c r="H34" s="26">
        <v>300939.77</v>
      </c>
      <c r="I34" s="75">
        <v>0</v>
      </c>
      <c r="J34" s="26">
        <v>300939.77</v>
      </c>
    </row>
    <row r="35" spans="2:10" ht="16.5" customHeight="1">
      <c r="B35" s="17"/>
      <c r="C35" s="41"/>
      <c r="D35" s="34"/>
      <c r="E35" s="188" t="s">
        <v>13</v>
      </c>
      <c r="F35" s="189"/>
      <c r="G35" s="35" t="s">
        <v>7</v>
      </c>
      <c r="H35" s="26">
        <v>300939.77</v>
      </c>
      <c r="I35" s="82">
        <v>0</v>
      </c>
      <c r="J35" s="26">
        <v>300939.77</v>
      </c>
    </row>
    <row r="36" spans="2:10" ht="16.5" customHeight="1">
      <c r="B36" s="9"/>
      <c r="C36" s="10"/>
      <c r="D36" s="11"/>
      <c r="E36" s="214"/>
      <c r="F36" s="206"/>
      <c r="G36" s="8" t="s">
        <v>39</v>
      </c>
      <c r="H36" s="26">
        <v>10000</v>
      </c>
      <c r="I36" s="83">
        <v>0</v>
      </c>
      <c r="J36" s="26">
        <v>10000</v>
      </c>
    </row>
    <row r="37" spans="2:10" ht="16.5" customHeight="1">
      <c r="B37" s="12"/>
      <c r="C37" s="13"/>
      <c r="D37" s="14"/>
      <c r="E37" s="187" t="s">
        <v>14</v>
      </c>
      <c r="F37" s="187"/>
      <c r="G37" s="8" t="s">
        <v>15</v>
      </c>
      <c r="H37" s="28">
        <v>10000</v>
      </c>
      <c r="I37" s="83">
        <v>0</v>
      </c>
      <c r="J37" s="28">
        <v>10000</v>
      </c>
    </row>
    <row r="38" spans="2:10" ht="16.5" customHeight="1">
      <c r="B38" s="23" t="s">
        <v>16</v>
      </c>
      <c r="C38" s="194"/>
      <c r="D38" s="194"/>
      <c r="E38" s="194"/>
      <c r="F38" s="194"/>
      <c r="G38" s="22" t="s">
        <v>17</v>
      </c>
      <c r="H38" s="25">
        <v>606850.01</v>
      </c>
      <c r="I38" s="82">
        <v>0</v>
      </c>
      <c r="J38" s="25">
        <v>606850.01</v>
      </c>
    </row>
    <row r="39" spans="2:10" ht="16.5" customHeight="1">
      <c r="B39" s="24"/>
      <c r="C39" s="196" t="s">
        <v>18</v>
      </c>
      <c r="D39" s="211"/>
      <c r="E39" s="187"/>
      <c r="F39" s="187"/>
      <c r="G39" s="16" t="s">
        <v>19</v>
      </c>
      <c r="H39" s="28">
        <v>456850.01</v>
      </c>
      <c r="I39" s="82">
        <v>0</v>
      </c>
      <c r="J39" s="28">
        <v>456850.01</v>
      </c>
    </row>
    <row r="40" spans="2:10" ht="20.25" customHeight="1">
      <c r="B40" s="15"/>
      <c r="C40" s="191"/>
      <c r="D40" s="192"/>
      <c r="E40" s="182"/>
      <c r="F40" s="183"/>
      <c r="G40" s="16" t="s">
        <v>71</v>
      </c>
      <c r="H40" s="28">
        <v>456850.01</v>
      </c>
      <c r="I40" s="82">
        <v>0</v>
      </c>
      <c r="J40" s="28">
        <v>456850.01</v>
      </c>
    </row>
    <row r="41" spans="2:10" ht="16.5" customHeight="1">
      <c r="B41" s="15"/>
      <c r="C41" s="212"/>
      <c r="D41" s="213"/>
      <c r="E41" s="205" t="s">
        <v>20</v>
      </c>
      <c r="F41" s="187"/>
      <c r="G41" s="8" t="s">
        <v>7</v>
      </c>
      <c r="H41" s="28">
        <v>4249.98</v>
      </c>
      <c r="I41" s="82">
        <v>0</v>
      </c>
      <c r="J41" s="28">
        <v>4249.98</v>
      </c>
    </row>
    <row r="42" spans="2:10" ht="16.5" customHeight="1">
      <c r="B42" s="15"/>
      <c r="C42" s="208"/>
      <c r="D42" s="209"/>
      <c r="E42" s="205" t="s">
        <v>13</v>
      </c>
      <c r="F42" s="187"/>
      <c r="G42" s="8" t="s">
        <v>7</v>
      </c>
      <c r="H42" s="74">
        <v>750</v>
      </c>
      <c r="I42" s="82">
        <v>0</v>
      </c>
      <c r="J42" s="74">
        <v>750</v>
      </c>
    </row>
    <row r="43" spans="2:10" ht="16.5" customHeight="1">
      <c r="B43" s="15"/>
      <c r="C43" s="71"/>
      <c r="D43" s="72"/>
      <c r="E43" s="182" t="s">
        <v>14</v>
      </c>
      <c r="F43" s="183"/>
      <c r="G43" s="8" t="s">
        <v>15</v>
      </c>
      <c r="H43" s="28">
        <v>90350</v>
      </c>
      <c r="I43" s="82">
        <v>0</v>
      </c>
      <c r="J43" s="28">
        <v>90350</v>
      </c>
    </row>
    <row r="44" spans="2:10" ht="16.5" customHeight="1">
      <c r="B44" s="15"/>
      <c r="C44" s="208"/>
      <c r="D44" s="209"/>
      <c r="E44" s="205" t="s">
        <v>21</v>
      </c>
      <c r="F44" s="187"/>
      <c r="G44" s="8" t="s">
        <v>15</v>
      </c>
      <c r="H44" s="28">
        <v>307275.03</v>
      </c>
      <c r="I44" s="82">
        <v>0</v>
      </c>
      <c r="J44" s="28">
        <v>307275.03</v>
      </c>
    </row>
    <row r="45" spans="2:10" ht="16.5" customHeight="1">
      <c r="B45" s="15"/>
      <c r="C45" s="203"/>
      <c r="D45" s="204"/>
      <c r="E45" s="205" t="s">
        <v>22</v>
      </c>
      <c r="F45" s="187"/>
      <c r="G45" s="8" t="s">
        <v>15</v>
      </c>
      <c r="H45" s="28">
        <v>54225</v>
      </c>
      <c r="I45" s="82">
        <v>0</v>
      </c>
      <c r="J45" s="28">
        <v>54225</v>
      </c>
    </row>
    <row r="46" spans="2:10" ht="16.5" customHeight="1">
      <c r="B46" s="15"/>
      <c r="C46" s="206" t="s">
        <v>51</v>
      </c>
      <c r="D46" s="207"/>
      <c r="E46" s="187"/>
      <c r="F46" s="187"/>
      <c r="G46" s="16" t="s">
        <v>52</v>
      </c>
      <c r="H46" s="28">
        <v>150000</v>
      </c>
      <c r="I46" s="82">
        <v>0</v>
      </c>
      <c r="J46" s="28">
        <v>150000</v>
      </c>
    </row>
    <row r="47" spans="2:10" ht="21" customHeight="1">
      <c r="B47" s="15"/>
      <c r="C47" s="210"/>
      <c r="D47" s="196"/>
      <c r="E47" s="184"/>
      <c r="F47" s="183"/>
      <c r="G47" s="16" t="s">
        <v>42</v>
      </c>
      <c r="H47" s="28">
        <v>150000</v>
      </c>
      <c r="I47" s="82">
        <v>0</v>
      </c>
      <c r="J47" s="28">
        <v>150000</v>
      </c>
    </row>
    <row r="48" spans="2:10" ht="19.5" customHeight="1">
      <c r="B48" s="17"/>
      <c r="C48" s="198"/>
      <c r="D48" s="193"/>
      <c r="E48" s="187" t="s">
        <v>23</v>
      </c>
      <c r="F48" s="187"/>
      <c r="G48" s="8" t="s">
        <v>24</v>
      </c>
      <c r="H48" s="28">
        <v>150000</v>
      </c>
      <c r="I48" s="82">
        <v>0</v>
      </c>
      <c r="J48" s="28">
        <v>150000</v>
      </c>
    </row>
    <row r="49" spans="2:10" ht="12.75" customHeight="1">
      <c r="B49" s="44" t="s">
        <v>25</v>
      </c>
      <c r="C49" s="194"/>
      <c r="D49" s="194"/>
      <c r="E49" s="194"/>
      <c r="F49" s="194"/>
      <c r="G49" s="22" t="s">
        <v>26</v>
      </c>
      <c r="H49" s="29" t="s">
        <v>27</v>
      </c>
      <c r="I49" s="82">
        <v>0</v>
      </c>
      <c r="J49" s="46">
        <v>30000</v>
      </c>
    </row>
    <row r="50" spans="2:10" ht="13.5" customHeight="1">
      <c r="B50" s="3"/>
      <c r="C50" s="187" t="s">
        <v>28</v>
      </c>
      <c r="D50" s="187"/>
      <c r="E50" s="187"/>
      <c r="F50" s="187"/>
      <c r="G50" s="16" t="s">
        <v>29</v>
      </c>
      <c r="H50" s="27" t="s">
        <v>27</v>
      </c>
      <c r="I50" s="82">
        <v>0</v>
      </c>
      <c r="J50" s="26">
        <v>30000</v>
      </c>
    </row>
    <row r="51" spans="2:10" ht="19.5" customHeight="1">
      <c r="B51" s="3"/>
      <c r="C51" s="195"/>
      <c r="D51" s="196"/>
      <c r="E51" s="184"/>
      <c r="F51" s="183"/>
      <c r="G51" s="8" t="s">
        <v>37</v>
      </c>
      <c r="H51" s="26">
        <v>30000</v>
      </c>
      <c r="I51" s="82">
        <v>0</v>
      </c>
      <c r="J51" s="26">
        <v>30000</v>
      </c>
    </row>
    <row r="52" spans="2:10" ht="14.25" customHeight="1">
      <c r="B52" s="3"/>
      <c r="C52" s="193"/>
      <c r="D52" s="193"/>
      <c r="E52" s="187" t="s">
        <v>30</v>
      </c>
      <c r="F52" s="187"/>
      <c r="G52" s="8" t="s">
        <v>31</v>
      </c>
      <c r="H52" s="27" t="s">
        <v>27</v>
      </c>
      <c r="I52" s="20">
        <v>0</v>
      </c>
      <c r="J52" s="26">
        <v>30000</v>
      </c>
    </row>
    <row r="53" spans="2:10" ht="12.75" customHeight="1">
      <c r="B53" s="60" t="s">
        <v>32</v>
      </c>
      <c r="C53" s="202"/>
      <c r="D53" s="194"/>
      <c r="E53" s="194"/>
      <c r="F53" s="194"/>
      <c r="G53" s="22" t="s">
        <v>33</v>
      </c>
      <c r="H53" s="25">
        <v>1588388.67</v>
      </c>
      <c r="I53" s="82">
        <v>0</v>
      </c>
      <c r="J53" s="25">
        <v>1588388.67</v>
      </c>
    </row>
    <row r="54" spans="2:10" ht="15" customHeight="1">
      <c r="B54" s="59"/>
      <c r="C54" s="183" t="s">
        <v>34</v>
      </c>
      <c r="D54" s="187"/>
      <c r="E54" s="187"/>
      <c r="F54" s="187"/>
      <c r="G54" s="16" t="s">
        <v>35</v>
      </c>
      <c r="H54" s="28">
        <v>1588388.67</v>
      </c>
      <c r="I54" s="83">
        <v>0</v>
      </c>
      <c r="J54" s="28">
        <v>1588388.67</v>
      </c>
    </row>
    <row r="55" spans="2:10" ht="28.5" customHeight="1">
      <c r="B55" s="86"/>
      <c r="C55" s="195"/>
      <c r="D55" s="196"/>
      <c r="E55" s="184"/>
      <c r="F55" s="183"/>
      <c r="G55" s="16" t="s">
        <v>40</v>
      </c>
      <c r="H55" s="26">
        <v>1482218.67</v>
      </c>
      <c r="I55" s="75">
        <v>0</v>
      </c>
      <c r="J55" s="26">
        <v>1482218.67</v>
      </c>
    </row>
    <row r="56" spans="2:10" ht="16.5" customHeight="1">
      <c r="B56" s="71"/>
      <c r="C56" s="193"/>
      <c r="D56" s="193"/>
      <c r="E56" s="187" t="s">
        <v>6</v>
      </c>
      <c r="F56" s="187"/>
      <c r="G56" s="8" t="s">
        <v>7</v>
      </c>
      <c r="H56" s="28">
        <v>416328.88</v>
      </c>
      <c r="I56" s="85">
        <v>-167868.88</v>
      </c>
      <c r="J56" s="28">
        <v>248460</v>
      </c>
    </row>
    <row r="57" spans="2:10" ht="16.5" customHeight="1">
      <c r="B57" s="71"/>
      <c r="C57" s="193"/>
      <c r="D57" s="193"/>
      <c r="E57" s="187" t="s">
        <v>12</v>
      </c>
      <c r="F57" s="187"/>
      <c r="G57" s="8" t="s">
        <v>7</v>
      </c>
      <c r="H57" s="28">
        <v>906006.33</v>
      </c>
      <c r="I57" s="85">
        <v>142688.55</v>
      </c>
      <c r="J57" s="28">
        <v>1048694.88</v>
      </c>
    </row>
    <row r="58" spans="2:10" ht="16.5" customHeight="1">
      <c r="B58" s="71"/>
      <c r="C58" s="193"/>
      <c r="D58" s="193"/>
      <c r="E58" s="187" t="s">
        <v>13</v>
      </c>
      <c r="F58" s="187"/>
      <c r="G58" s="8" t="s">
        <v>7</v>
      </c>
      <c r="H58" s="28">
        <v>159883.46</v>
      </c>
      <c r="I58" s="85">
        <v>25180.33</v>
      </c>
      <c r="J58" s="28">
        <v>185063.79</v>
      </c>
    </row>
    <row r="59" spans="2:10" ht="16.5" customHeight="1">
      <c r="B59" s="71"/>
      <c r="C59" s="47"/>
      <c r="D59" s="43"/>
      <c r="E59" s="6" t="s">
        <v>14</v>
      </c>
      <c r="F59" s="45"/>
      <c r="G59" s="8" t="s">
        <v>15</v>
      </c>
      <c r="H59" s="28">
        <v>106170</v>
      </c>
      <c r="I59" s="82">
        <v>0</v>
      </c>
      <c r="J59" s="28">
        <v>106170</v>
      </c>
    </row>
    <row r="60" spans="2:10" ht="22.5" customHeight="1">
      <c r="B60" s="71"/>
      <c r="C60" s="52"/>
      <c r="D60" s="50"/>
      <c r="E60" s="6"/>
      <c r="F60" s="51"/>
      <c r="G60" s="8" t="s">
        <v>63</v>
      </c>
      <c r="H60" s="73" t="s">
        <v>73</v>
      </c>
      <c r="I60" s="82">
        <v>0</v>
      </c>
      <c r="J60" s="73" t="s">
        <v>73</v>
      </c>
    </row>
    <row r="61" spans="2:10" ht="22.5" customHeight="1">
      <c r="B61" s="71"/>
      <c r="C61" s="66"/>
      <c r="D61" s="67"/>
      <c r="E61" s="6"/>
      <c r="F61" s="65"/>
      <c r="G61" s="8" t="s">
        <v>64</v>
      </c>
      <c r="H61" s="28">
        <v>22000</v>
      </c>
      <c r="I61" s="82">
        <v>0</v>
      </c>
      <c r="J61" s="28">
        <v>22000</v>
      </c>
    </row>
    <row r="62" spans="2:10" ht="19.5" customHeight="1">
      <c r="B62" s="77"/>
      <c r="C62" s="197"/>
      <c r="D62" s="198"/>
      <c r="E62" s="195"/>
      <c r="F62" s="196"/>
      <c r="G62" s="68" t="s">
        <v>65</v>
      </c>
      <c r="H62" s="28">
        <v>50000</v>
      </c>
      <c r="I62" s="82">
        <v>0</v>
      </c>
      <c r="J62" s="28">
        <v>50000</v>
      </c>
    </row>
    <row r="63" spans="2:10" ht="13.5" customHeight="1">
      <c r="B63" s="60" t="s">
        <v>66</v>
      </c>
      <c r="C63" s="59"/>
      <c r="D63" s="59"/>
      <c r="E63" s="180"/>
      <c r="F63" s="181"/>
      <c r="G63" s="69" t="s">
        <v>67</v>
      </c>
      <c r="H63" s="46">
        <v>75000</v>
      </c>
      <c r="I63" s="82">
        <v>0</v>
      </c>
      <c r="J63" s="46">
        <v>75000</v>
      </c>
    </row>
    <row r="64" spans="2:10" ht="12.75" customHeight="1">
      <c r="B64" s="59"/>
      <c r="C64" s="59" t="s">
        <v>68</v>
      </c>
      <c r="D64" s="59"/>
      <c r="E64" s="180"/>
      <c r="F64" s="181"/>
      <c r="G64" s="70" t="s">
        <v>69</v>
      </c>
      <c r="H64" s="26">
        <v>75000</v>
      </c>
      <c r="I64" s="82">
        <v>0</v>
      </c>
      <c r="J64" s="26">
        <v>75000</v>
      </c>
    </row>
    <row r="65" spans="2:10" ht="13.5" customHeight="1">
      <c r="B65" s="59"/>
      <c r="C65" s="59"/>
      <c r="D65" s="59"/>
      <c r="E65" s="180" t="s">
        <v>6</v>
      </c>
      <c r="F65" s="181"/>
      <c r="G65" s="8" t="s">
        <v>7</v>
      </c>
      <c r="H65" s="26">
        <v>75000</v>
      </c>
      <c r="I65" s="82">
        <v>0</v>
      </c>
      <c r="J65" s="26">
        <v>75000</v>
      </c>
    </row>
    <row r="66" spans="2:10" ht="32.25" customHeight="1">
      <c r="B66" s="59"/>
      <c r="C66" s="59"/>
      <c r="D66" s="59"/>
      <c r="E66" s="180"/>
      <c r="F66" s="181"/>
      <c r="G66" s="8" t="s">
        <v>70</v>
      </c>
      <c r="H66" s="26">
        <v>75000</v>
      </c>
      <c r="I66" s="82">
        <v>0</v>
      </c>
      <c r="J66" s="26">
        <v>75000</v>
      </c>
    </row>
    <row r="67" spans="2:10" ht="16.5" customHeight="1">
      <c r="B67" s="201" t="s">
        <v>36</v>
      </c>
      <c r="C67" s="201"/>
      <c r="D67" s="201"/>
      <c r="E67" s="201"/>
      <c r="F67" s="201"/>
      <c r="G67" s="201"/>
      <c r="H67" s="25">
        <v>17397780.41</v>
      </c>
      <c r="I67" s="82">
        <v>0</v>
      </c>
      <c r="J67" s="25">
        <v>17397780.41</v>
      </c>
    </row>
    <row r="68" spans="1:7" ht="222" customHeight="1">
      <c r="A68" s="199"/>
      <c r="B68" s="199"/>
      <c r="C68" s="199"/>
      <c r="D68" s="199"/>
      <c r="E68" s="199"/>
      <c r="F68" s="199"/>
      <c r="G68" s="199"/>
    </row>
    <row r="69" spans="1:7" ht="5.25" customHeight="1">
      <c r="A69" s="199"/>
      <c r="B69" s="199"/>
      <c r="C69" s="199"/>
      <c r="D69" s="199"/>
      <c r="E69" s="199"/>
      <c r="F69" s="199"/>
      <c r="G69" s="199"/>
    </row>
    <row r="70" spans="2:7" ht="5.25" customHeight="1">
      <c r="B70" s="200"/>
      <c r="C70" s="200"/>
      <c r="D70" s="199"/>
      <c r="E70" s="199"/>
      <c r="F70" s="199"/>
      <c r="G70" s="199"/>
    </row>
    <row r="71" spans="2:7" ht="11.25" customHeight="1">
      <c r="B71" s="200"/>
      <c r="C71" s="200"/>
      <c r="D71" s="199"/>
      <c r="E71" s="199"/>
      <c r="F71" s="199"/>
      <c r="G71" s="199"/>
    </row>
  </sheetData>
  <sheetProtection/>
  <mergeCells count="87">
    <mergeCell ref="E37:F37"/>
    <mergeCell ref="E34:F34"/>
    <mergeCell ref="E38:F38"/>
    <mergeCell ref="E32:F32"/>
    <mergeCell ref="C10:D10"/>
    <mergeCell ref="E10:F10"/>
    <mergeCell ref="E12:F12"/>
    <mergeCell ref="E30:F30"/>
    <mergeCell ref="C30:D30"/>
    <mergeCell ref="C25:D25"/>
    <mergeCell ref="E25:F25"/>
    <mergeCell ref="E19:F19"/>
    <mergeCell ref="E15:F15"/>
    <mergeCell ref="B3:G3"/>
    <mergeCell ref="C4:D4"/>
    <mergeCell ref="E4:F4"/>
    <mergeCell ref="C9:D9"/>
    <mergeCell ref="E9:F9"/>
    <mergeCell ref="E5:F5"/>
    <mergeCell ref="E6:F6"/>
    <mergeCell ref="C38:D38"/>
    <mergeCell ref="C11:D11"/>
    <mergeCell ref="E11:F11"/>
    <mergeCell ref="C29:D29"/>
    <mergeCell ref="E29:F29"/>
    <mergeCell ref="C20:D20"/>
    <mergeCell ref="E18:F18"/>
    <mergeCell ref="E26:F26"/>
    <mergeCell ref="E36:F36"/>
    <mergeCell ref="E33:F33"/>
    <mergeCell ref="C42:D42"/>
    <mergeCell ref="E42:F42"/>
    <mergeCell ref="C44:D44"/>
    <mergeCell ref="E44:F44"/>
    <mergeCell ref="C47:D47"/>
    <mergeCell ref="C39:D39"/>
    <mergeCell ref="E39:F39"/>
    <mergeCell ref="C41:D41"/>
    <mergeCell ref="E41:F41"/>
    <mergeCell ref="E47:F47"/>
    <mergeCell ref="C45:D45"/>
    <mergeCell ref="E45:F45"/>
    <mergeCell ref="C46:D46"/>
    <mergeCell ref="E46:F46"/>
    <mergeCell ref="C51:D51"/>
    <mergeCell ref="E51:F51"/>
    <mergeCell ref="C48:D48"/>
    <mergeCell ref="E48:F48"/>
    <mergeCell ref="C49:D49"/>
    <mergeCell ref="E49:F49"/>
    <mergeCell ref="C50:D50"/>
    <mergeCell ref="E50:F50"/>
    <mergeCell ref="C52:D52"/>
    <mergeCell ref="E52:F52"/>
    <mergeCell ref="C53:D53"/>
    <mergeCell ref="C58:D58"/>
    <mergeCell ref="E58:F58"/>
    <mergeCell ref="C62:D62"/>
    <mergeCell ref="E62:F62"/>
    <mergeCell ref="A69:G69"/>
    <mergeCell ref="B70:C71"/>
    <mergeCell ref="D70:G70"/>
    <mergeCell ref="D71:G71"/>
    <mergeCell ref="B67:G67"/>
    <mergeCell ref="A68:G68"/>
    <mergeCell ref="E66:F66"/>
    <mergeCell ref="E63:F63"/>
    <mergeCell ref="C40:D40"/>
    <mergeCell ref="E40:F40"/>
    <mergeCell ref="C57:D57"/>
    <mergeCell ref="E57:F57"/>
    <mergeCell ref="C54:D54"/>
    <mergeCell ref="E56:F56"/>
    <mergeCell ref="E53:F53"/>
    <mergeCell ref="C55:D55"/>
    <mergeCell ref="E55:F55"/>
    <mergeCell ref="C56:D56"/>
    <mergeCell ref="E64:F64"/>
    <mergeCell ref="E65:F65"/>
    <mergeCell ref="E43:F43"/>
    <mergeCell ref="E7:F7"/>
    <mergeCell ref="E8:F8"/>
    <mergeCell ref="E22:F22"/>
    <mergeCell ref="E14:F14"/>
    <mergeCell ref="E54:F54"/>
    <mergeCell ref="E35:F35"/>
    <mergeCell ref="E31:F3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showGridLines="0" tabSelected="1" view="pageLayout" workbookViewId="0" topLeftCell="A13">
      <selection activeCell="G1" sqref="G1"/>
    </sheetView>
  </sheetViews>
  <sheetFormatPr defaultColWidth="9.33203125" defaultRowHeight="12.75"/>
  <cols>
    <col min="1" max="1" width="2.5" style="0" customWidth="1"/>
    <col min="2" max="2" width="8.16015625" style="0" customWidth="1"/>
    <col min="3" max="3" width="10.83203125" style="0" customWidth="1"/>
    <col min="4" max="4" width="1.171875" style="0" hidden="1" customWidth="1"/>
    <col min="5" max="5" width="14" style="0" customWidth="1"/>
    <col min="6" max="6" width="1.171875" style="0" hidden="1" customWidth="1"/>
    <col min="7" max="7" width="66.33203125" style="0" customWidth="1"/>
    <col min="8" max="8" width="19.83203125" style="0" customWidth="1"/>
    <col min="9" max="9" width="19.16015625" style="0" customWidth="1"/>
    <col min="10" max="10" width="19.5" style="0" customWidth="1"/>
  </cols>
  <sheetData>
    <row r="1" ht="12.75" customHeight="1">
      <c r="G1" s="1" t="s">
        <v>84</v>
      </c>
    </row>
    <row r="2" spans="1:10" ht="12" customHeight="1">
      <c r="A2" s="18" t="s">
        <v>83</v>
      </c>
      <c r="B2" s="18"/>
      <c r="C2" s="18"/>
      <c r="D2" s="18"/>
      <c r="E2" s="18"/>
      <c r="F2" s="18"/>
      <c r="G2" s="18"/>
      <c r="H2" s="18"/>
      <c r="I2" s="18"/>
      <c r="J2" s="18"/>
    </row>
    <row r="3" spans="2:7" ht="6" customHeight="1">
      <c r="B3" s="103"/>
      <c r="C3" s="103"/>
      <c r="D3" s="103"/>
      <c r="E3" s="103"/>
      <c r="F3" s="103"/>
      <c r="G3" s="103"/>
    </row>
    <row r="4" spans="2:10" ht="16.5" customHeight="1">
      <c r="B4" s="79" t="s">
        <v>0</v>
      </c>
      <c r="C4" s="2" t="s">
        <v>1</v>
      </c>
      <c r="D4" s="2"/>
      <c r="E4" s="107" t="s">
        <v>2</v>
      </c>
      <c r="F4" s="107"/>
      <c r="G4" s="2" t="s">
        <v>41</v>
      </c>
      <c r="H4" s="19" t="s">
        <v>76</v>
      </c>
      <c r="I4" s="19" t="s">
        <v>77</v>
      </c>
      <c r="J4" s="19" t="s">
        <v>78</v>
      </c>
    </row>
    <row r="5" spans="2:10" ht="16.5" customHeight="1">
      <c r="B5" s="124" t="s">
        <v>58</v>
      </c>
      <c r="C5" s="125"/>
      <c r="D5" s="125"/>
      <c r="E5" s="126"/>
      <c r="F5" s="127"/>
      <c r="G5" s="128" t="s">
        <v>59</v>
      </c>
      <c r="H5" s="129">
        <f aca="true" t="shared" si="0" ref="H5:J7">SUM(H6)</f>
        <v>22500</v>
      </c>
      <c r="I5" s="129">
        <f t="shared" si="0"/>
        <v>0</v>
      </c>
      <c r="J5" s="129">
        <f t="shared" si="0"/>
        <v>22500</v>
      </c>
    </row>
    <row r="6" spans="2:10" ht="19.5" customHeight="1">
      <c r="B6" s="224"/>
      <c r="C6" s="137" t="s">
        <v>60</v>
      </c>
      <c r="D6" s="137"/>
      <c r="E6" s="141"/>
      <c r="F6" s="142"/>
      <c r="G6" s="139" t="s">
        <v>61</v>
      </c>
      <c r="H6" s="140">
        <f t="shared" si="0"/>
        <v>22500</v>
      </c>
      <c r="I6" s="140">
        <f t="shared" si="0"/>
        <v>0</v>
      </c>
      <c r="J6" s="140">
        <f t="shared" si="0"/>
        <v>22500</v>
      </c>
    </row>
    <row r="7" spans="2:10" ht="19.5" customHeight="1">
      <c r="B7" s="225"/>
      <c r="C7" s="227"/>
      <c r="D7" s="96"/>
      <c r="E7" s="97" t="s">
        <v>14</v>
      </c>
      <c r="F7" s="110"/>
      <c r="G7" s="8" t="s">
        <v>7</v>
      </c>
      <c r="H7" s="28">
        <f t="shared" si="0"/>
        <v>22500</v>
      </c>
      <c r="I7" s="28">
        <f t="shared" si="0"/>
        <v>0</v>
      </c>
      <c r="J7" s="28">
        <f t="shared" si="0"/>
        <v>22500</v>
      </c>
    </row>
    <row r="8" spans="2:10" ht="19.5" customHeight="1">
      <c r="B8" s="226"/>
      <c r="C8" s="228"/>
      <c r="D8" s="130"/>
      <c r="E8" s="131"/>
      <c r="F8" s="108"/>
      <c r="G8" s="49" t="s">
        <v>62</v>
      </c>
      <c r="H8" s="28">
        <v>22500</v>
      </c>
      <c r="I8" s="28">
        <v>0</v>
      </c>
      <c r="J8" s="28">
        <f>SUM(I8+H8)</f>
        <v>22500</v>
      </c>
    </row>
    <row r="9" spans="2:10" ht="19.5" customHeight="1">
      <c r="B9" s="132" t="s">
        <v>3</v>
      </c>
      <c r="C9" s="133"/>
      <c r="D9" s="133"/>
      <c r="E9" s="134"/>
      <c r="F9" s="135"/>
      <c r="G9" s="136" t="s">
        <v>4</v>
      </c>
      <c r="H9" s="129">
        <f>SUM(H10+H19)</f>
        <v>11410029</v>
      </c>
      <c r="I9" s="129">
        <f>SUM(I10+I19)</f>
        <v>0</v>
      </c>
      <c r="J9" s="129">
        <f>SUM(J10+J19)</f>
        <v>11410029</v>
      </c>
    </row>
    <row r="10" spans="2:10" ht="19.5" customHeight="1">
      <c r="B10" s="84"/>
      <c r="C10" s="137" t="s">
        <v>43</v>
      </c>
      <c r="D10" s="137"/>
      <c r="E10" s="138"/>
      <c r="F10" s="138"/>
      <c r="G10" s="139" t="s">
        <v>47</v>
      </c>
      <c r="H10" s="140">
        <v>470000</v>
      </c>
      <c r="I10" s="140">
        <f>SUM(I11+I16+I18)</f>
        <v>40000</v>
      </c>
      <c r="J10" s="140">
        <f>SUM(I10+H10)</f>
        <v>510000</v>
      </c>
    </row>
    <row r="11" spans="2:10" ht="19.5" customHeight="1">
      <c r="B11" s="71"/>
      <c r="C11" s="195"/>
      <c r="D11" s="5"/>
      <c r="E11" s="6" t="s">
        <v>6</v>
      </c>
      <c r="F11" s="91"/>
      <c r="G11" s="8" t="s">
        <v>7</v>
      </c>
      <c r="H11" s="28">
        <v>40000</v>
      </c>
      <c r="I11" s="28">
        <f>SUM(I12:I15)</f>
        <v>0</v>
      </c>
      <c r="J11" s="28">
        <f>SUM(I11+H11)</f>
        <v>40000</v>
      </c>
    </row>
    <row r="12" spans="2:10" ht="22.5" customHeight="1">
      <c r="B12" s="71"/>
      <c r="C12" s="197"/>
      <c r="D12" s="5"/>
      <c r="E12" s="6"/>
      <c r="F12" s="91"/>
      <c r="G12" s="8" t="s">
        <v>44</v>
      </c>
      <c r="H12" s="28">
        <v>30000</v>
      </c>
      <c r="I12" s="28">
        <v>0</v>
      </c>
      <c r="J12" s="28">
        <f aca="true" t="shared" si="1" ref="J12:J22">SUM(I12+H12)</f>
        <v>30000</v>
      </c>
    </row>
    <row r="13" spans="2:10" ht="22.5" customHeight="1">
      <c r="B13" s="71"/>
      <c r="C13" s="197"/>
      <c r="D13" s="5"/>
      <c r="E13" s="109"/>
      <c r="F13" s="110"/>
      <c r="G13" s="8" t="s">
        <v>45</v>
      </c>
      <c r="H13" s="28">
        <v>40000</v>
      </c>
      <c r="I13" s="28">
        <v>0</v>
      </c>
      <c r="J13" s="28">
        <f t="shared" si="1"/>
        <v>40000</v>
      </c>
    </row>
    <row r="14" spans="2:10" ht="19.5" customHeight="1">
      <c r="B14" s="71"/>
      <c r="C14" s="197"/>
      <c r="D14" s="5"/>
      <c r="E14" s="6"/>
      <c r="F14" s="91"/>
      <c r="G14" s="8" t="s">
        <v>72</v>
      </c>
      <c r="H14" s="28">
        <v>110000</v>
      </c>
      <c r="I14" s="28">
        <v>0</v>
      </c>
      <c r="J14" s="28">
        <f t="shared" si="1"/>
        <v>110000</v>
      </c>
    </row>
    <row r="15" spans="2:10" ht="19.5" customHeight="1">
      <c r="B15" s="71"/>
      <c r="C15" s="197"/>
      <c r="D15" s="5"/>
      <c r="E15" s="6"/>
      <c r="F15" s="91"/>
      <c r="G15" s="8" t="s">
        <v>79</v>
      </c>
      <c r="H15" s="28">
        <v>40000</v>
      </c>
      <c r="I15" s="28">
        <v>0</v>
      </c>
      <c r="J15" s="28">
        <f t="shared" si="1"/>
        <v>40000</v>
      </c>
    </row>
    <row r="16" spans="2:10" ht="19.5" customHeight="1">
      <c r="B16" s="71"/>
      <c r="C16" s="197"/>
      <c r="D16" s="5"/>
      <c r="E16" s="92" t="s">
        <v>14</v>
      </c>
      <c r="F16" s="110"/>
      <c r="G16" s="8" t="s">
        <v>7</v>
      </c>
      <c r="H16" s="28">
        <f>SUM(H17)</f>
        <v>250000</v>
      </c>
      <c r="I16" s="28">
        <f>SUM(I17)</f>
        <v>0</v>
      </c>
      <c r="J16" s="28">
        <f t="shared" si="1"/>
        <v>250000</v>
      </c>
    </row>
    <row r="17" spans="2:10" ht="19.5" customHeight="1">
      <c r="B17" s="71"/>
      <c r="C17" s="197"/>
      <c r="D17" s="5"/>
      <c r="E17" s="109"/>
      <c r="F17" s="110"/>
      <c r="G17" s="8" t="s">
        <v>46</v>
      </c>
      <c r="H17" s="28">
        <v>250000</v>
      </c>
      <c r="I17" s="28">
        <v>0</v>
      </c>
      <c r="J17" s="28">
        <f t="shared" si="1"/>
        <v>250000</v>
      </c>
    </row>
    <row r="18" spans="2:10" ht="22.5" customHeight="1">
      <c r="B18" s="71"/>
      <c r="C18" s="214"/>
      <c r="D18" s="5"/>
      <c r="E18" s="92" t="s">
        <v>81</v>
      </c>
      <c r="F18" s="91"/>
      <c r="G18" s="8" t="s">
        <v>82</v>
      </c>
      <c r="H18" s="28">
        <v>0</v>
      </c>
      <c r="I18" s="28">
        <v>40000</v>
      </c>
      <c r="J18" s="28">
        <f t="shared" si="1"/>
        <v>40000</v>
      </c>
    </row>
    <row r="19" spans="2:10" ht="19.5" customHeight="1">
      <c r="B19" s="71"/>
      <c r="C19" s="143" t="s">
        <v>5</v>
      </c>
      <c r="D19" s="144"/>
      <c r="E19" s="143"/>
      <c r="F19" s="144"/>
      <c r="G19" s="139" t="s">
        <v>48</v>
      </c>
      <c r="H19" s="140">
        <f>SUM(H20)</f>
        <v>10940029</v>
      </c>
      <c r="I19" s="140">
        <f>SUM(I20)</f>
        <v>-40000</v>
      </c>
      <c r="J19" s="140">
        <f t="shared" si="1"/>
        <v>10900029</v>
      </c>
    </row>
    <row r="20" spans="2:10" ht="19.5" customHeight="1">
      <c r="B20" s="71"/>
      <c r="C20" s="210"/>
      <c r="D20" s="101"/>
      <c r="E20" s="92" t="s">
        <v>6</v>
      </c>
      <c r="F20" s="110"/>
      <c r="G20" s="8" t="s">
        <v>7</v>
      </c>
      <c r="H20" s="28">
        <f>SUM(H21+H22)</f>
        <v>10940029</v>
      </c>
      <c r="I20" s="28">
        <f>SUM(I21+I22)</f>
        <v>-40000</v>
      </c>
      <c r="J20" s="28">
        <f t="shared" si="1"/>
        <v>10900029</v>
      </c>
    </row>
    <row r="21" spans="2:10" ht="22.5" customHeight="1">
      <c r="B21" s="71"/>
      <c r="C21" s="229"/>
      <c r="D21" s="5"/>
      <c r="E21" s="105"/>
      <c r="F21" s="91"/>
      <c r="G21" s="8" t="s">
        <v>57</v>
      </c>
      <c r="H21" s="26">
        <v>6290000</v>
      </c>
      <c r="I21" s="26">
        <v>0</v>
      </c>
      <c r="J21" s="26">
        <f t="shared" si="1"/>
        <v>6290000</v>
      </c>
    </row>
    <row r="22" spans="2:10" ht="22.5" customHeight="1">
      <c r="B22" s="15"/>
      <c r="C22" s="230"/>
      <c r="D22" s="121"/>
      <c r="E22" s="59"/>
      <c r="F22" s="91"/>
      <c r="G22" s="78" t="s">
        <v>80</v>
      </c>
      <c r="H22" s="26">
        <v>4650029</v>
      </c>
      <c r="I22" s="26">
        <v>-40000</v>
      </c>
      <c r="J22" s="26">
        <f t="shared" si="1"/>
        <v>4610029</v>
      </c>
    </row>
    <row r="23" spans="2:10" ht="19.5" customHeight="1">
      <c r="B23" s="145" t="s">
        <v>8</v>
      </c>
      <c r="C23" s="146"/>
      <c r="D23" s="125"/>
      <c r="E23" s="169"/>
      <c r="F23" s="147"/>
      <c r="G23" s="128" t="s">
        <v>9</v>
      </c>
      <c r="H23" s="129">
        <f>SUM(H24+H27)</f>
        <v>3665012.73</v>
      </c>
      <c r="I23" s="129">
        <f>SUM(I24+I27)</f>
        <v>0</v>
      </c>
      <c r="J23" s="129">
        <f>SUM(J24+J27)</f>
        <v>3665012.73</v>
      </c>
    </row>
    <row r="24" spans="2:10" ht="19.5" customHeight="1">
      <c r="B24" s="232"/>
      <c r="C24" s="148" t="s">
        <v>53</v>
      </c>
      <c r="D24" s="168"/>
      <c r="E24" s="170"/>
      <c r="F24" s="150"/>
      <c r="G24" s="139" t="s">
        <v>54</v>
      </c>
      <c r="H24" s="140">
        <f>SUM(H25)</f>
        <v>50000</v>
      </c>
      <c r="I24" s="140">
        <f>SUM(I25)</f>
        <v>0</v>
      </c>
      <c r="J24" s="140">
        <f aca="true" t="shared" si="2" ref="J24:J30">SUM(I24+H24)</f>
        <v>50000</v>
      </c>
    </row>
    <row r="25" spans="2:10" ht="19.5" customHeight="1">
      <c r="B25" s="233"/>
      <c r="C25" s="191"/>
      <c r="D25" s="63"/>
      <c r="E25" s="59" t="s">
        <v>14</v>
      </c>
      <c r="F25" s="90"/>
      <c r="G25" s="35" t="s">
        <v>15</v>
      </c>
      <c r="H25" s="28">
        <f>SUM(H26)</f>
        <v>50000</v>
      </c>
      <c r="I25" s="28">
        <f>SUM(I26)</f>
        <v>0</v>
      </c>
      <c r="J25" s="28">
        <f t="shared" si="2"/>
        <v>50000</v>
      </c>
    </row>
    <row r="26" spans="2:10" ht="22.5" customHeight="1">
      <c r="B26" s="234"/>
      <c r="C26" s="231"/>
      <c r="D26" s="88"/>
      <c r="E26" s="59"/>
      <c r="F26" s="90"/>
      <c r="G26" s="35" t="s">
        <v>55</v>
      </c>
      <c r="H26" s="28">
        <v>50000</v>
      </c>
      <c r="I26" s="28">
        <v>0</v>
      </c>
      <c r="J26" s="28">
        <f t="shared" si="2"/>
        <v>50000</v>
      </c>
    </row>
    <row r="27" spans="2:10" ht="19.5" customHeight="1">
      <c r="B27" s="232"/>
      <c r="C27" s="151" t="s">
        <v>10</v>
      </c>
      <c r="D27" s="152"/>
      <c r="E27" s="153"/>
      <c r="F27" s="154"/>
      <c r="G27" s="155" t="s">
        <v>11</v>
      </c>
      <c r="H27" s="140">
        <f>SUM(H28+H30+H32+H34)</f>
        <v>3615012.73</v>
      </c>
      <c r="I27" s="140">
        <f>SUM(I28+I30+I32+I34)</f>
        <v>0</v>
      </c>
      <c r="J27" s="140">
        <f t="shared" si="2"/>
        <v>3615012.73</v>
      </c>
    </row>
    <row r="28" spans="2:10" ht="19.5" customHeight="1">
      <c r="B28" s="233"/>
      <c r="C28" s="191"/>
      <c r="D28" s="104"/>
      <c r="E28" s="89" t="s">
        <v>6</v>
      </c>
      <c r="F28" s="90"/>
      <c r="G28" s="8" t="s">
        <v>7</v>
      </c>
      <c r="H28" s="28">
        <f>SUM(H29)</f>
        <v>1598747.5</v>
      </c>
      <c r="I28" s="28">
        <f>SUM(I29)</f>
        <v>0</v>
      </c>
      <c r="J28" s="28">
        <f t="shared" si="2"/>
        <v>1598747.5</v>
      </c>
    </row>
    <row r="29" spans="2:10" ht="59.25" customHeight="1">
      <c r="B29" s="233"/>
      <c r="C29" s="235"/>
      <c r="D29" s="90"/>
      <c r="E29" s="123"/>
      <c r="F29" s="112"/>
      <c r="G29" s="35" t="s">
        <v>49</v>
      </c>
      <c r="H29" s="26">
        <v>1598747.5</v>
      </c>
      <c r="I29" s="118">
        <v>0</v>
      </c>
      <c r="J29" s="26">
        <f t="shared" si="2"/>
        <v>1598747.5</v>
      </c>
    </row>
    <row r="30" spans="2:10" ht="19.5" customHeight="1">
      <c r="B30" s="233"/>
      <c r="C30" s="235"/>
      <c r="D30" s="117"/>
      <c r="E30" s="59" t="s">
        <v>12</v>
      </c>
      <c r="F30" s="112"/>
      <c r="G30" s="35" t="s">
        <v>7</v>
      </c>
      <c r="H30" s="28">
        <f>SUM(H31)</f>
        <v>1705325.46</v>
      </c>
      <c r="I30" s="118">
        <f>SUM(I31)</f>
        <v>0</v>
      </c>
      <c r="J30" s="28">
        <f t="shared" si="2"/>
        <v>1705325.46</v>
      </c>
    </row>
    <row r="31" spans="2:10" ht="19.5" customHeight="1">
      <c r="B31" s="233"/>
      <c r="C31" s="235"/>
      <c r="D31" s="117"/>
      <c r="E31" s="59"/>
      <c r="F31" s="113"/>
      <c r="G31" s="35" t="s">
        <v>38</v>
      </c>
      <c r="H31" s="26">
        <v>1705325.46</v>
      </c>
      <c r="I31" s="118">
        <f>SUM(I32)</f>
        <v>0</v>
      </c>
      <c r="J31" s="26">
        <f>SUM(I31+H31)</f>
        <v>1705325.46</v>
      </c>
    </row>
    <row r="32" spans="2:10" ht="19.5" customHeight="1">
      <c r="B32" s="233"/>
      <c r="C32" s="235"/>
      <c r="D32" s="117"/>
      <c r="E32" s="59" t="s">
        <v>13</v>
      </c>
      <c r="F32" s="112"/>
      <c r="G32" s="35" t="s">
        <v>7</v>
      </c>
      <c r="H32" s="26">
        <f>SUM(H33)</f>
        <v>300939.77</v>
      </c>
      <c r="I32" s="119">
        <f>SUM(I33)</f>
        <v>0</v>
      </c>
      <c r="J32" s="26">
        <f>SUM(I32+H32)</f>
        <v>300939.77</v>
      </c>
    </row>
    <row r="33" spans="2:10" ht="19.5" customHeight="1">
      <c r="B33" s="233"/>
      <c r="C33" s="235"/>
      <c r="D33" s="117"/>
      <c r="E33" s="59"/>
      <c r="F33" s="114"/>
      <c r="G33" s="8" t="s">
        <v>38</v>
      </c>
      <c r="H33" s="26">
        <v>300939.77</v>
      </c>
      <c r="I33" s="119">
        <v>0</v>
      </c>
      <c r="J33" s="26">
        <f>SUM(I33+H33)</f>
        <v>300939.77</v>
      </c>
    </row>
    <row r="34" spans="2:10" ht="19.5" customHeight="1">
      <c r="B34" s="233"/>
      <c r="C34" s="235"/>
      <c r="D34" s="117"/>
      <c r="E34" s="59" t="s">
        <v>14</v>
      </c>
      <c r="F34" s="110"/>
      <c r="G34" s="8" t="s">
        <v>15</v>
      </c>
      <c r="H34" s="28">
        <f>SUM(H35)</f>
        <v>10000</v>
      </c>
      <c r="I34" s="119">
        <f>SUM(I35)</f>
        <v>0</v>
      </c>
      <c r="J34" s="28">
        <f>SUM(I34+H34)</f>
        <v>10000</v>
      </c>
    </row>
    <row r="35" spans="2:10" ht="19.5" customHeight="1">
      <c r="B35" s="234"/>
      <c r="C35" s="231"/>
      <c r="D35" s="117"/>
      <c r="E35" s="59"/>
      <c r="F35" s="110"/>
      <c r="G35" s="8" t="s">
        <v>39</v>
      </c>
      <c r="H35" s="28">
        <v>10000</v>
      </c>
      <c r="I35" s="119">
        <v>0</v>
      </c>
      <c r="J35" s="28">
        <f>SUM(I35+H35)</f>
        <v>10000</v>
      </c>
    </row>
    <row r="36" spans="2:10" ht="19.5" customHeight="1">
      <c r="B36" s="156" t="s">
        <v>16</v>
      </c>
      <c r="C36" s="157"/>
      <c r="D36" s="158"/>
      <c r="E36" s="145"/>
      <c r="F36" s="127"/>
      <c r="G36" s="128" t="s">
        <v>17</v>
      </c>
      <c r="H36" s="129">
        <f>SUM(H37+H44)</f>
        <v>606850.01</v>
      </c>
      <c r="I36" s="159">
        <f>SUM(I37+I44)</f>
        <v>0</v>
      </c>
      <c r="J36" s="129">
        <f>SUM(J37+J44)</f>
        <v>606850.01</v>
      </c>
    </row>
    <row r="37" spans="2:10" ht="19.5" customHeight="1">
      <c r="B37" s="221"/>
      <c r="C37" s="149" t="s">
        <v>18</v>
      </c>
      <c r="D37" s="160"/>
      <c r="E37" s="161"/>
      <c r="F37" s="150"/>
      <c r="G37" s="139" t="s">
        <v>19</v>
      </c>
      <c r="H37" s="140">
        <f>SUM(H38)</f>
        <v>456850.01</v>
      </c>
      <c r="I37" s="162">
        <f>SUM(I38)</f>
        <v>0</v>
      </c>
      <c r="J37" s="140">
        <f>SUM(I37+H37)</f>
        <v>456850.01</v>
      </c>
    </row>
    <row r="38" spans="2:10" ht="22.5" customHeight="1">
      <c r="B38" s="222"/>
      <c r="C38" s="94"/>
      <c r="D38" s="104"/>
      <c r="E38" s="59"/>
      <c r="F38" s="110"/>
      <c r="G38" s="16" t="s">
        <v>71</v>
      </c>
      <c r="H38" s="28">
        <f>SUM(H39+H40+H41+H42+H43)</f>
        <v>456850.01</v>
      </c>
      <c r="I38" s="119">
        <f>SUM(I39+I40+I41+I42+I43)</f>
        <v>0</v>
      </c>
      <c r="J38" s="28">
        <f>SUM(I38+H38)</f>
        <v>456850.01</v>
      </c>
    </row>
    <row r="39" spans="2:10" ht="19.5" customHeight="1">
      <c r="B39" s="222"/>
      <c r="C39" s="102"/>
      <c r="D39" s="39"/>
      <c r="E39" s="59" t="s">
        <v>20</v>
      </c>
      <c r="F39" s="110"/>
      <c r="G39" s="8" t="s">
        <v>7</v>
      </c>
      <c r="H39" s="28">
        <v>4249.98</v>
      </c>
      <c r="I39" s="119">
        <v>0</v>
      </c>
      <c r="J39" s="28">
        <f aca="true" t="shared" si="3" ref="J39:J46">SUM(I39+H39)</f>
        <v>4249.98</v>
      </c>
    </row>
    <row r="40" spans="2:10" ht="19.5" customHeight="1">
      <c r="B40" s="222"/>
      <c r="C40" s="71"/>
      <c r="D40" s="106"/>
      <c r="E40" s="59" t="s">
        <v>13</v>
      </c>
      <c r="F40" s="110"/>
      <c r="G40" s="8" t="s">
        <v>7</v>
      </c>
      <c r="H40" s="28">
        <v>750</v>
      </c>
      <c r="I40" s="119">
        <v>0</v>
      </c>
      <c r="J40" s="28">
        <f t="shared" si="3"/>
        <v>750</v>
      </c>
    </row>
    <row r="41" spans="2:10" ht="19.5" customHeight="1">
      <c r="B41" s="222"/>
      <c r="C41" s="71"/>
      <c r="D41" s="106"/>
      <c r="E41" s="59" t="s">
        <v>14</v>
      </c>
      <c r="F41" s="110"/>
      <c r="G41" s="8" t="s">
        <v>15</v>
      </c>
      <c r="H41" s="28">
        <v>90350</v>
      </c>
      <c r="I41" s="119">
        <v>0</v>
      </c>
      <c r="J41" s="28">
        <f t="shared" si="3"/>
        <v>90350</v>
      </c>
    </row>
    <row r="42" spans="2:10" ht="19.5" customHeight="1">
      <c r="B42" s="222"/>
      <c r="C42" s="71"/>
      <c r="D42" s="106"/>
      <c r="E42" s="59" t="s">
        <v>21</v>
      </c>
      <c r="F42" s="110"/>
      <c r="G42" s="8" t="s">
        <v>15</v>
      </c>
      <c r="H42" s="28">
        <v>307275.03</v>
      </c>
      <c r="I42" s="119">
        <v>0</v>
      </c>
      <c r="J42" s="28">
        <f t="shared" si="3"/>
        <v>307275.03</v>
      </c>
    </row>
    <row r="43" spans="2:10" ht="19.5" customHeight="1">
      <c r="B43" s="222"/>
      <c r="C43" s="77"/>
      <c r="D43" s="122"/>
      <c r="E43" s="59" t="s">
        <v>22</v>
      </c>
      <c r="F43" s="110"/>
      <c r="G43" s="8" t="s">
        <v>15</v>
      </c>
      <c r="H43" s="28">
        <v>54225</v>
      </c>
      <c r="I43" s="119">
        <v>0</v>
      </c>
      <c r="J43" s="28">
        <f t="shared" si="3"/>
        <v>54225</v>
      </c>
    </row>
    <row r="44" spans="2:10" ht="19.5" customHeight="1">
      <c r="B44" s="222"/>
      <c r="C44" s="171" t="s">
        <v>51</v>
      </c>
      <c r="D44" s="163"/>
      <c r="E44" s="164"/>
      <c r="F44" s="138"/>
      <c r="G44" s="139" t="s">
        <v>52</v>
      </c>
      <c r="H44" s="140">
        <f>SUM(H45)</f>
        <v>150000</v>
      </c>
      <c r="I44" s="162">
        <f>SUM(I45)</f>
        <v>0</v>
      </c>
      <c r="J44" s="140">
        <f t="shared" si="3"/>
        <v>150000</v>
      </c>
    </row>
    <row r="45" spans="2:10" ht="22.5" customHeight="1">
      <c r="B45" s="222"/>
      <c r="C45" s="191"/>
      <c r="D45" s="99"/>
      <c r="E45" s="92" t="s">
        <v>23</v>
      </c>
      <c r="F45" s="91"/>
      <c r="G45" s="8" t="s">
        <v>24</v>
      </c>
      <c r="H45" s="28">
        <f>SUM(H46)</f>
        <v>150000</v>
      </c>
      <c r="I45" s="119">
        <f>SUM(I46)</f>
        <v>0</v>
      </c>
      <c r="J45" s="28">
        <f t="shared" si="3"/>
        <v>150000</v>
      </c>
    </row>
    <row r="46" spans="2:10" ht="22.5" customHeight="1">
      <c r="B46" s="223"/>
      <c r="C46" s="231"/>
      <c r="D46" s="98"/>
      <c r="E46" s="115"/>
      <c r="F46" s="110"/>
      <c r="G46" s="16" t="s">
        <v>42</v>
      </c>
      <c r="H46" s="28">
        <v>150000</v>
      </c>
      <c r="I46" s="119">
        <v>0</v>
      </c>
      <c r="J46" s="28">
        <f t="shared" si="3"/>
        <v>150000</v>
      </c>
    </row>
    <row r="47" spans="2:10" ht="22.5" customHeight="1">
      <c r="B47" s="165" t="s">
        <v>25</v>
      </c>
      <c r="C47" s="145"/>
      <c r="D47" s="145"/>
      <c r="E47" s="166"/>
      <c r="F47" s="127"/>
      <c r="G47" s="128" t="s">
        <v>26</v>
      </c>
      <c r="H47" s="167">
        <f>SUM(H48)</f>
        <v>14000</v>
      </c>
      <c r="I47" s="159">
        <f>SUM(I48)</f>
        <v>0</v>
      </c>
      <c r="J47" s="167">
        <f>SUM(J48)</f>
        <v>14000</v>
      </c>
    </row>
    <row r="48" spans="2:10" ht="19.5" customHeight="1">
      <c r="B48" s="173"/>
      <c r="C48" s="163" t="s">
        <v>28</v>
      </c>
      <c r="D48" s="163"/>
      <c r="E48" s="164"/>
      <c r="F48" s="138"/>
      <c r="G48" s="139" t="s">
        <v>29</v>
      </c>
      <c r="H48" s="172">
        <f>SUM(H49)</f>
        <v>14000</v>
      </c>
      <c r="I48" s="162">
        <f>SUM(I49)</f>
        <v>0</v>
      </c>
      <c r="J48" s="172">
        <f>SUM(I48+H48)</f>
        <v>14000</v>
      </c>
    </row>
    <row r="49" spans="2:10" ht="19.5" customHeight="1">
      <c r="B49" s="173"/>
      <c r="C49" s="97"/>
      <c r="D49" s="98"/>
      <c r="E49" s="92" t="s">
        <v>30</v>
      </c>
      <c r="F49" s="91"/>
      <c r="G49" s="8" t="s">
        <v>31</v>
      </c>
      <c r="H49" s="26">
        <v>14000</v>
      </c>
      <c r="I49" s="119">
        <v>0</v>
      </c>
      <c r="J49" s="26">
        <f>SUM(I49+H49)</f>
        <v>14000</v>
      </c>
    </row>
    <row r="50" spans="2:10" ht="19.5" customHeight="1">
      <c r="B50" s="145" t="s">
        <v>32</v>
      </c>
      <c r="C50" s="177"/>
      <c r="D50" s="125"/>
      <c r="E50" s="147"/>
      <c r="F50" s="147"/>
      <c r="G50" s="128" t="s">
        <v>33</v>
      </c>
      <c r="H50" s="129">
        <f>SUM(H51)</f>
        <v>1600671.67</v>
      </c>
      <c r="I50" s="129">
        <f>SUM(I51)</f>
        <v>0</v>
      </c>
      <c r="J50" s="129">
        <f>SUM(J51)</f>
        <v>1600671.67</v>
      </c>
    </row>
    <row r="51" spans="2:10" ht="19.5" customHeight="1">
      <c r="B51" s="236"/>
      <c r="C51" s="149" t="s">
        <v>34</v>
      </c>
      <c r="D51" s="137"/>
      <c r="E51" s="138"/>
      <c r="F51" s="138"/>
      <c r="G51" s="139" t="s">
        <v>35</v>
      </c>
      <c r="H51" s="140">
        <f>SUM(H52+H54+H56+H58)</f>
        <v>1600671.67</v>
      </c>
      <c r="I51" s="162">
        <f>SUM(I52+I54+I56+I58)</f>
        <v>0</v>
      </c>
      <c r="J51" s="140">
        <f>SUM(J52+J54+J56+J58)</f>
        <v>1600671.67</v>
      </c>
    </row>
    <row r="52" spans="2:10" ht="19.5" customHeight="1">
      <c r="B52" s="237"/>
      <c r="C52" s="219"/>
      <c r="D52" s="98"/>
      <c r="E52" s="92" t="s">
        <v>6</v>
      </c>
      <c r="F52" s="91"/>
      <c r="G52" s="8" t="s">
        <v>7</v>
      </c>
      <c r="H52" s="28">
        <f>SUM(H53)</f>
        <v>248460</v>
      </c>
      <c r="I52" s="119">
        <v>0</v>
      </c>
      <c r="J52" s="28">
        <f>SUM(H52:I52)</f>
        <v>248460</v>
      </c>
    </row>
    <row r="53" spans="2:10" ht="33.75" customHeight="1">
      <c r="B53" s="237"/>
      <c r="C53" s="229"/>
      <c r="D53" s="95"/>
      <c r="E53" s="111"/>
      <c r="F53" s="111"/>
      <c r="G53" s="16" t="s">
        <v>40</v>
      </c>
      <c r="H53" s="28">
        <v>248460</v>
      </c>
      <c r="I53" s="119">
        <v>0</v>
      </c>
      <c r="J53" s="28">
        <f aca="true" t="shared" si="4" ref="J53:J61">SUM(I53+H53)</f>
        <v>248460</v>
      </c>
    </row>
    <row r="54" spans="2:10" ht="19.5" customHeight="1">
      <c r="B54" s="237"/>
      <c r="C54" s="229"/>
      <c r="D54" s="95"/>
      <c r="E54" s="93" t="s">
        <v>12</v>
      </c>
      <c r="F54" s="111"/>
      <c r="G54" s="8" t="s">
        <v>7</v>
      </c>
      <c r="H54" s="28">
        <f>SUM(H55)</f>
        <v>1048694.88</v>
      </c>
      <c r="I54" s="119">
        <v>0</v>
      </c>
      <c r="J54" s="28">
        <f t="shared" si="4"/>
        <v>1048694.88</v>
      </c>
    </row>
    <row r="55" spans="2:10" ht="33.75" customHeight="1">
      <c r="B55" s="237"/>
      <c r="C55" s="229"/>
      <c r="D55" s="95"/>
      <c r="E55" s="93"/>
      <c r="F55" s="93"/>
      <c r="G55" s="16" t="s">
        <v>40</v>
      </c>
      <c r="H55" s="28">
        <v>1048694.88</v>
      </c>
      <c r="I55" s="119">
        <v>0</v>
      </c>
      <c r="J55" s="28">
        <f>SUM(H55:I55)</f>
        <v>1048694.88</v>
      </c>
    </row>
    <row r="56" spans="2:10" ht="19.5" customHeight="1">
      <c r="B56" s="237"/>
      <c r="C56" s="229"/>
      <c r="D56" s="95"/>
      <c r="E56" s="93" t="s">
        <v>13</v>
      </c>
      <c r="F56" s="111"/>
      <c r="G56" s="8" t="s">
        <v>7</v>
      </c>
      <c r="H56" s="28">
        <f>SUM(H57)</f>
        <v>185063.79</v>
      </c>
      <c r="I56" s="119">
        <v>0</v>
      </c>
      <c r="J56" s="28">
        <f t="shared" si="4"/>
        <v>185063.79</v>
      </c>
    </row>
    <row r="57" spans="2:10" ht="33.75" customHeight="1">
      <c r="B57" s="237"/>
      <c r="C57" s="229"/>
      <c r="D57" s="99"/>
      <c r="E57" s="92"/>
      <c r="F57" s="91"/>
      <c r="G57" s="16" t="s">
        <v>40</v>
      </c>
      <c r="H57" s="28">
        <v>185063.79</v>
      </c>
      <c r="I57" s="119">
        <v>0</v>
      </c>
      <c r="J57" s="28">
        <f>SUM(H57:I57)</f>
        <v>185063.79</v>
      </c>
    </row>
    <row r="58" spans="2:10" ht="19.5" customHeight="1">
      <c r="B58" s="237"/>
      <c r="C58" s="229"/>
      <c r="D58" s="99"/>
      <c r="E58" s="6" t="s">
        <v>14</v>
      </c>
      <c r="F58" s="91"/>
      <c r="G58" s="8" t="s">
        <v>15</v>
      </c>
      <c r="H58" s="28">
        <f>SUM(H59+H60+H61)</f>
        <v>118453</v>
      </c>
      <c r="I58" s="119">
        <v>0</v>
      </c>
      <c r="J58" s="28">
        <f t="shared" si="4"/>
        <v>118453</v>
      </c>
    </row>
    <row r="59" spans="2:10" ht="22.5" customHeight="1">
      <c r="B59" s="237"/>
      <c r="C59" s="229"/>
      <c r="D59" s="99"/>
      <c r="E59" s="6"/>
      <c r="F59" s="91"/>
      <c r="G59" s="8" t="s">
        <v>63</v>
      </c>
      <c r="H59" s="28">
        <v>34170</v>
      </c>
      <c r="I59" s="119">
        <v>0</v>
      </c>
      <c r="J59" s="28">
        <f t="shared" si="4"/>
        <v>34170</v>
      </c>
    </row>
    <row r="60" spans="2:10" ht="22.5" customHeight="1">
      <c r="B60" s="237"/>
      <c r="C60" s="229"/>
      <c r="D60" s="99"/>
      <c r="E60" s="6"/>
      <c r="F60" s="91"/>
      <c r="G60" s="8" t="s">
        <v>64</v>
      </c>
      <c r="H60" s="28">
        <v>18283</v>
      </c>
      <c r="I60" s="119">
        <v>0</v>
      </c>
      <c r="J60" s="28">
        <f t="shared" si="4"/>
        <v>18283</v>
      </c>
    </row>
    <row r="61" spans="2:10" ht="22.5" customHeight="1">
      <c r="B61" s="238"/>
      <c r="C61" s="239"/>
      <c r="D61" s="99"/>
      <c r="E61" s="115"/>
      <c r="F61" s="116"/>
      <c r="G61" s="68" t="s">
        <v>65</v>
      </c>
      <c r="H61" s="28">
        <v>66000</v>
      </c>
      <c r="I61" s="119">
        <v>0</v>
      </c>
      <c r="J61" s="28">
        <f t="shared" si="4"/>
        <v>66000</v>
      </c>
    </row>
    <row r="62" spans="2:10" ht="19.5" customHeight="1">
      <c r="B62" s="60" t="s">
        <v>66</v>
      </c>
      <c r="C62" s="59"/>
      <c r="D62" s="59"/>
      <c r="E62" s="117"/>
      <c r="F62" s="112"/>
      <c r="G62" s="69" t="s">
        <v>67</v>
      </c>
      <c r="H62" s="46">
        <f>SUM(H63)</f>
        <v>75000</v>
      </c>
      <c r="I62" s="120">
        <f>SUM(I63)</f>
        <v>0</v>
      </c>
      <c r="J62" s="46">
        <f>SUM(J63)</f>
        <v>75000</v>
      </c>
    </row>
    <row r="63" spans="2:11" ht="19.5" customHeight="1">
      <c r="B63" s="236"/>
      <c r="C63" s="161" t="s">
        <v>68</v>
      </c>
      <c r="D63" s="161"/>
      <c r="E63" s="174"/>
      <c r="F63" s="175"/>
      <c r="G63" s="176" t="s">
        <v>69</v>
      </c>
      <c r="H63" s="172">
        <f>SUM(H64)</f>
        <v>75000</v>
      </c>
      <c r="I63" s="162">
        <f>SUM(I64)</f>
        <v>0</v>
      </c>
      <c r="J63" s="172">
        <f>SUM(I63+H63)</f>
        <v>75000</v>
      </c>
      <c r="K63" s="87"/>
    </row>
    <row r="64" spans="2:11" ht="19.5" customHeight="1">
      <c r="B64" s="237"/>
      <c r="C64" s="221"/>
      <c r="D64" s="59"/>
      <c r="E64" s="117" t="s">
        <v>6</v>
      </c>
      <c r="F64" s="112"/>
      <c r="G64" s="8" t="s">
        <v>7</v>
      </c>
      <c r="H64" s="26">
        <f>SUM(H65)</f>
        <v>75000</v>
      </c>
      <c r="I64" s="119">
        <f>SUM(I65)</f>
        <v>0</v>
      </c>
      <c r="J64" s="26">
        <f>SUM(I64+H64)</f>
        <v>75000</v>
      </c>
      <c r="K64" s="87"/>
    </row>
    <row r="65" spans="2:10" ht="36" customHeight="1">
      <c r="B65" s="238"/>
      <c r="C65" s="223"/>
      <c r="D65" s="59"/>
      <c r="E65" s="117"/>
      <c r="F65" s="112"/>
      <c r="G65" s="8" t="s">
        <v>70</v>
      </c>
      <c r="H65" s="26">
        <v>75000</v>
      </c>
      <c r="I65" s="119">
        <v>0</v>
      </c>
      <c r="J65" s="26">
        <f>SUM(I65+H65)</f>
        <v>75000</v>
      </c>
    </row>
    <row r="66" spans="2:10" ht="19.5" customHeight="1">
      <c r="B66" s="240" t="s">
        <v>36</v>
      </c>
      <c r="C66" s="241"/>
      <c r="D66" s="241"/>
      <c r="E66" s="242"/>
      <c r="F66" s="178"/>
      <c r="G66" s="178"/>
      <c r="H66" s="179">
        <f>SUM(H62+H50+H47+H36+H23+H9+H5)</f>
        <v>17394063.41</v>
      </c>
      <c r="I66" s="179">
        <f>SUM(I62+I50+I47+I36+I23+I9+I5)</f>
        <v>0</v>
      </c>
      <c r="J66" s="179">
        <f>SUM(J62+J50+J47+J36+J23+J9+J5)</f>
        <v>17394063.41</v>
      </c>
    </row>
    <row r="67" ht="222" customHeight="1"/>
    <row r="68" ht="5.25" customHeight="1"/>
    <row r="69" spans="2:3" ht="5.25" customHeight="1">
      <c r="B69" s="100"/>
      <c r="C69" s="100"/>
    </row>
    <row r="70" spans="2:3" ht="11.25" customHeight="1">
      <c r="B70" s="100"/>
      <c r="C70" s="100"/>
    </row>
  </sheetData>
  <sheetProtection/>
  <mergeCells count="15">
    <mergeCell ref="B51:B61"/>
    <mergeCell ref="C52:C61"/>
    <mergeCell ref="B63:B65"/>
    <mergeCell ref="C64:C65"/>
    <mergeCell ref="B66:E66"/>
    <mergeCell ref="B37:B46"/>
    <mergeCell ref="B6:B8"/>
    <mergeCell ref="C7:C8"/>
    <mergeCell ref="C11:C18"/>
    <mergeCell ref="C20:C22"/>
    <mergeCell ref="C25:C26"/>
    <mergeCell ref="B27:B35"/>
    <mergeCell ref="C28:C35"/>
    <mergeCell ref="C45:C46"/>
    <mergeCell ref="B24:B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graboj</dc:creator>
  <cp:keywords/>
  <dc:description/>
  <cp:lastModifiedBy>Pedrycz Urszula</cp:lastModifiedBy>
  <cp:lastPrinted>2018-10-12T06:23:53Z</cp:lastPrinted>
  <dcterms:created xsi:type="dcterms:W3CDTF">2018-09-25T13:42:00Z</dcterms:created>
  <dcterms:modified xsi:type="dcterms:W3CDTF">2018-10-12T06:24:23Z</dcterms:modified>
  <cp:category/>
  <cp:version/>
  <cp:contentType/>
  <cp:contentStatus/>
</cp:coreProperties>
</file>