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<sst xmlns="http://schemas.openxmlformats.org/spreadsheetml/2006/main" count="619" uniqueCount="245">
  <si>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</si>
  <si>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</si>
  <si>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</si>
  <si>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</si>
  <si>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</si>
  <si>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</si>
  <si>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</si>
  <si>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</si>
  <si>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</si>
  <si>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</si>
  <si>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</si>
  <si>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</si>
  <si>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</si>
  <si>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</si>
  <si>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</si>
  <si>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</si>
  <si>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</si>
  <si>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</si>
  <si>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</si>
  <si>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</si>
  <si>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</si>
  <si>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</si>
  <si>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</si>
  <si>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</si>
  <si>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</si>
  <si>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</si>
  <si>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</si>
  <si>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</si>
  <si>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</si>
  <si>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</si>
  <si>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</si>
  <si>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</si>
  <si>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</si>
  <si>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</si>
  <si>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</si>
  <si>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</si>
  <si>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</si>
  <si>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</si>
  <si>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</si>
  <si>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</si>
  <si>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</si>
  <si>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</si>
  <si>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</si>
  <si>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</si>
  <si>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</si>
  <si>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</si>
  <si>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</si>
  <si>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</si>
  <si>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</si>
  <si>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</si>
  <si>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</si>
  <si>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</si>
  <si>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</si>
  <si>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</si>
  <si>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</si>
  <si>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</si>
  <si>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</si>
  <si>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</si>
  <si>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</si>
  <si>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</si>
  <si>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</si>
  <si>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</si>
  <si>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</si>
  <si>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</si>
  <si>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</si>
  <si>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</si>
  <si>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</si>
  <si>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</si>
  <si>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</si>
  <si>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</si>
  <si>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</si>
  <si>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</si>
  <si>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</si>
  <si>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</si>
  <si>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</si>
  <si>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</si>
  <si>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</si>
  <si>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</si>
  <si>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</si>
  <si>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</si>
  <si>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</si>
  <si>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</si>
  <si>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</si>
  <si>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</si>
  <si>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</si>
  <si>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</si>
  <si>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</si>
  <si>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</si>
  <si>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</si>
  <si>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</si>
  <si>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</si>
  <si>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</si>
  <si>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</si>
  <si>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</si>
  <si>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</si>
  <si>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</si>
  <si>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</si>
  <si>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</si>
  <si>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</si>
  <si>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</si>
  <si>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</si>
  <si>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</si>
  <si>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</si>
  <si>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</si>
  <si>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</si>
  <si>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</si>
  <si>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</si>
  <si>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</si>
  <si>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</si>
  <si>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</si>
  <si>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</si>
  <si>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</si>
  <si>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</si>
  <si>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</si>
  <si>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</si>
  <si>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</si>
  <si>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</si>
  <si>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</si>
  <si>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</si>
  <si>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</si>
  <si>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</si>
  <si>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</si>
  <si>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</si>
  <si>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</si>
  <si>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</si>
  <si>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</si>
  <si>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</si>
  <si>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</si>
  <si>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</si>
  <si>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</si>
  <si>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</si>
  <si>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</si>
  <si>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</si>
  <si>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</si>
  <si>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</si>
  <si>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</si>
  <si>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</si>
  <si>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</si>
  <si>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</si>
  <si>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</si>
  <si>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</si>
  <si>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</si>
  <si>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</si>
  <si>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</si>
  <si>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</si>
  <si>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</si>
  <si>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</si>
  <si>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</si>
  <si>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</si>
  <si>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</si>
  <si>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</si>
  <si>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</si>
  <si>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</si>
  <si>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</si>
  <si>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</si>
  <si>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</si>
  <si>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</si>
  <si>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</si>
  <si>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</si>
  <si>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</si>
  <si>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</si>
  <si>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</si>
  <si>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</si>
  <si>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</si>
  <si>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</si>
  <si>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</si>
  <si>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</si>
  <si>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</si>
  <si>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</si>
  <si>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</si>
  <si>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</si>
  <si>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</si>
  <si>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</si>
  <si>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</si>
  <si>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</si>
  <si>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</si>
  <si>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</si>
  <si>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</si>
  <si>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</si>
  <si>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</si>
  <si>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</si>
  <si>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</si>
  <si>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</si>
  <si>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</si>
  <si>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</si>
  <si>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</si>
  <si>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</si>
  <si>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</si>
  <si>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</si>
  <si>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</si>
  <si>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</si>
  <si>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</si>
  <si>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</si>
  <si>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</si>
  <si>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</si>
  <si>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</si>
  <si>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</si>
  <si>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</si>
  <si>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</si>
  <si>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</si>
  <si>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</si>
  <si>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</si>
  <si>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rezerwa celowa na wyd. szkół i plac. oświatowych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</si>
  <si>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</si>
  <si>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</si>
  <si>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</si>
  <si>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</si>
  <si>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</si>
  <si>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</si>
  <si>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</si>
  <si>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</si>
  <si>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</si>
  <si>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</si>
  <si>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</si>
  <si>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</si>
  <si>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</si>
  <si>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</si>
  <si>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</si>
  <si>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</si>
  <si>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</si>
  <si>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</si>
  <si>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</si>
  <si>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</si>
  <si>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</si>
  <si>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</si>
  <si>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</si>
  <si>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</si>
  <si>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</si>
  <si>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</si>
  <si>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</si>
  <si>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>O1042</t>
  </si>
  <si>
    <t xml:space="preserve">Wyłączenie z produkcji gruntów rolnych </t>
  </si>
  <si>
    <t xml:space="preserve">              - rezerwa na wydatki  unijne</t>
  </si>
  <si>
    <t>- rezerwa na wydatki unijne</t>
  </si>
  <si>
    <t>%(kol 6:5)</t>
  </si>
  <si>
    <t>Plan na 2013 rok wg uchwały budżetowej</t>
  </si>
  <si>
    <t>Plan na 2013 rok po zmianach</t>
  </si>
  <si>
    <t xml:space="preserve"> - w tym: świadczenia na rzecz osób fizycznych</t>
  </si>
  <si>
    <t xml:space="preserve">               -dotacje  na zadania opiek-wychowawcze</t>
  </si>
  <si>
    <t>WYDATKI POWIATU PLANOWANE  DO REALIZACJI I ZREALIZOWANE W   2013 ROKU  WEDŁUG DZIAŁÓW</t>
  </si>
  <si>
    <t>Wykonanie na 31.12.2013r.</t>
  </si>
  <si>
    <t xml:space="preserve">   w tym:wydatki (bieżące) na programy finansowane z udziałem środków  o których mowa  w art.5 ust.1 pkt 2 i 3 </t>
  </si>
  <si>
    <t xml:space="preserve">   w tym:wydatki (majątkowe)na programy finansowane z udziałem środków  o których mowa  w art.5 ust.1 pkt 2 i 3 </t>
  </si>
  <si>
    <t xml:space="preserve">   w tym:wydatki(majątkowe) na programy finansowane z udziałem środków  o których mowa  w art.5 ust.1 pkt 2 i 3 </t>
  </si>
  <si>
    <t>kwoty wynagrodzeń i składek od nich naliczanych  ogółem nie  zawierają  wydatków poniesionych na wynagrodzenia i składki  z cyfrą "7" i" 9" na końcu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</si>
</sst>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43" fontId="7" fillId="0" borderId="0" xfId="42" applyFont="1" applyBorder="1" applyAlignment="1">
      <alignment horizontal="center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left" vertical="top" wrapText="1" indent="5" readingOrder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 quotePrefix="1">
      <alignment horizontal="left" vertical="top" wrapText="1" indent="8"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69" fontId="5" fillId="0" borderId="18" xfId="42" applyNumberFormat="1" applyFont="1" applyBorder="1" applyAlignment="1">
      <alignment horizontal="center" wrapText="1"/>
    </xf>
    <xf numFmtId="43" fontId="5" fillId="0" borderId="18" xfId="42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9" fontId="8" fillId="0" borderId="13" xfId="42" applyNumberFormat="1" applyFont="1" applyBorder="1" applyAlignment="1">
      <alignment horizontal="center" wrapText="1"/>
    </xf>
    <xf numFmtId="43" fontId="8" fillId="0" borderId="23" xfId="42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69" fontId="5" fillId="0" borderId="13" xfId="42" applyNumberFormat="1" applyFont="1" applyBorder="1" applyAlignment="1">
      <alignment horizontal="center" wrapText="1"/>
    </xf>
    <xf numFmtId="43" fontId="5" fillId="0" borderId="23" xfId="42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 quotePrefix="1">
      <alignment vertical="top" wrapText="1"/>
    </xf>
    <xf numFmtId="0" fontId="8" fillId="0" borderId="13" xfId="0" applyFont="1" applyBorder="1" applyAlignment="1" quotePrefix="1">
      <alignment horizontal="left" vertical="top" wrapText="1" indent="5"/>
    </xf>
    <xf numFmtId="169" fontId="8" fillId="0" borderId="13" xfId="42" applyNumberFormat="1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 quotePrefix="1">
      <alignment horizontal="left" vertical="top" wrapText="1" indent="4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 indent="4"/>
    </xf>
    <xf numFmtId="169" fontId="8" fillId="0" borderId="16" xfId="42" applyNumberFormat="1" applyFont="1" applyBorder="1" applyAlignment="1">
      <alignment horizontal="center" wrapText="1"/>
    </xf>
    <xf numFmtId="43" fontId="8" fillId="0" borderId="16" xfId="42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169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169" fontId="9" fillId="0" borderId="0" xfId="0" applyNumberFormat="1" applyFont="1" applyAlignment="1">
      <alignment/>
    </xf>
    <xf numFmtId="43" fontId="5" fillId="0" borderId="13" xfId="42" applyFont="1" applyBorder="1" applyAlignment="1">
      <alignment horizontal="center" wrapText="1"/>
    </xf>
    <xf numFmtId="43" fontId="8" fillId="0" borderId="13" xfId="42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PageLayoutView="0" workbookViewId="0" topLeftCell="A1">
      <selection activeCell="F102" sqref="F102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1.8515625" style="0" customWidth="1"/>
    <col min="4" max="6" width="14.140625" style="0" customWidth="1"/>
    <col min="7" max="7" width="10.140625" style="0" customWidth="1"/>
    <col min="8" max="8" width="11.421875" style="0" customWidth="1"/>
    <col min="9" max="9" width="11.8515625" style="0" customWidth="1"/>
    <col min="11" max="11" width="16.00390625" style="53" bestFit="1" customWidth="1"/>
    <col min="12" max="12" width="16.00390625" style="0" bestFit="1" customWidth="1"/>
  </cols>
  <sheetData>
    <row r="1" spans="1:9" ht="12.75" customHeight="1">
      <c r="A1" s="103" t="s">
        <v>239</v>
      </c>
      <c r="B1" s="103"/>
      <c r="C1" s="103"/>
      <c r="D1" s="103"/>
      <c r="E1" s="103"/>
      <c r="F1" s="103"/>
      <c r="G1" s="103"/>
      <c r="H1" s="103"/>
      <c r="I1" s="6"/>
    </row>
    <row r="2" spans="1:9" ht="15" thickBot="1">
      <c r="A2" s="63"/>
      <c r="B2" s="63"/>
      <c r="C2" s="109" t="s">
        <v>208</v>
      </c>
      <c r="D2" s="109"/>
      <c r="E2" s="109"/>
      <c r="F2" s="109"/>
      <c r="G2" s="109"/>
      <c r="H2" s="109"/>
      <c r="I2" s="49"/>
    </row>
    <row r="3" spans="1:9" ht="9" customHeight="1">
      <c r="A3" s="106" t="s">
        <v>0</v>
      </c>
      <c r="B3" s="106" t="s">
        <v>1</v>
      </c>
      <c r="C3" s="111" t="s">
        <v>2</v>
      </c>
      <c r="D3" s="113" t="s">
        <v>235</v>
      </c>
      <c r="E3" s="114" t="s">
        <v>236</v>
      </c>
      <c r="F3" s="104" t="s">
        <v>240</v>
      </c>
      <c r="G3" s="104" t="s">
        <v>234</v>
      </c>
      <c r="H3" s="104" t="s">
        <v>221</v>
      </c>
      <c r="I3" s="50"/>
    </row>
    <row r="4" spans="1:9" ht="12.75">
      <c r="A4" s="107"/>
      <c r="B4" s="107"/>
      <c r="C4" s="111"/>
      <c r="D4" s="104"/>
      <c r="E4" s="114"/>
      <c r="F4" s="104"/>
      <c r="G4" s="104"/>
      <c r="H4" s="104"/>
      <c r="I4" s="50"/>
    </row>
    <row r="5" spans="1:9" ht="13.5" thickBot="1">
      <c r="A5" s="108"/>
      <c r="B5" s="108"/>
      <c r="C5" s="112"/>
      <c r="D5" s="105"/>
      <c r="E5" s="115"/>
      <c r="F5" s="105"/>
      <c r="G5" s="105"/>
      <c r="H5" s="105"/>
      <c r="I5" s="50"/>
    </row>
    <row r="6" spans="1:10" ht="12" customHeight="1" thickBot="1">
      <c r="A6" s="101" t="s">
        <v>3</v>
      </c>
      <c r="B6" s="101" t="s">
        <v>4</v>
      </c>
      <c r="C6" s="101" t="s">
        <v>5</v>
      </c>
      <c r="D6" s="102">
        <v>4</v>
      </c>
      <c r="E6" s="101">
        <v>5</v>
      </c>
      <c r="F6" s="101">
        <v>6</v>
      </c>
      <c r="G6" s="101">
        <v>7</v>
      </c>
      <c r="H6" s="101">
        <v>8</v>
      </c>
      <c r="I6" s="51"/>
      <c r="J6" s="48"/>
    </row>
    <row r="7" spans="1:9" ht="16.5" customHeight="1">
      <c r="A7" s="64" t="s">
        <v>6</v>
      </c>
      <c r="B7" s="65"/>
      <c r="C7" s="66" t="s">
        <v>7</v>
      </c>
      <c r="D7" s="67">
        <f>D8+D10</f>
        <v>25000</v>
      </c>
      <c r="E7" s="67">
        <f>E8+E10</f>
        <v>42970</v>
      </c>
      <c r="F7" s="67">
        <f>F8+F10</f>
        <v>42805</v>
      </c>
      <c r="G7" s="68">
        <f>F7/E7*100</f>
        <v>99.61601117058413</v>
      </c>
      <c r="H7" s="69">
        <f>SUM((F7/66125803)*100)</f>
        <v>0.06473267326523052</v>
      </c>
      <c r="I7" s="52"/>
    </row>
    <row r="8" spans="1:9" ht="16.5" customHeight="1">
      <c r="A8" s="70"/>
      <c r="B8" s="71" t="s">
        <v>8</v>
      </c>
      <c r="C8" s="61" t="s">
        <v>9</v>
      </c>
      <c r="D8" s="72">
        <f>D9</f>
        <v>25000</v>
      </c>
      <c r="E8" s="72">
        <f>E9</f>
        <v>1970</v>
      </c>
      <c r="F8" s="72">
        <f>F9</f>
        <v>1968</v>
      </c>
      <c r="G8" s="73">
        <f>F8/E8*100</f>
        <v>99.8984771573604</v>
      </c>
      <c r="H8" s="74">
        <f>SUM((F8/66125803)*100)</f>
        <v>0.0029761453331613986</v>
      </c>
      <c r="I8" s="52"/>
    </row>
    <row r="9" spans="1:9" ht="16.5" customHeight="1">
      <c r="A9" s="70"/>
      <c r="B9" s="71"/>
      <c r="C9" s="61" t="s">
        <v>10</v>
      </c>
      <c r="D9" s="72">
        <v>25000</v>
      </c>
      <c r="E9" s="72">
        <v>1970</v>
      </c>
      <c r="F9" s="72">
        <v>1968</v>
      </c>
      <c r="G9" s="73">
        <f aca="true" t="shared" si="0" ref="G9:G72">F9/E9*100</f>
        <v>99.8984771573604</v>
      </c>
      <c r="H9" s="74">
        <f aca="true" t="shared" si="1" ref="H9:H72">SUM((F9/66125803)*100)</f>
        <v>0.0029761453331613986</v>
      </c>
      <c r="I9" s="52"/>
    </row>
    <row r="10" spans="1:9" ht="16.5" customHeight="1">
      <c r="A10" s="70"/>
      <c r="B10" s="71" t="s">
        <v>230</v>
      </c>
      <c r="C10" s="61" t="s">
        <v>231</v>
      </c>
      <c r="D10" s="72">
        <f>D11</f>
        <v>0</v>
      </c>
      <c r="E10" s="72">
        <f>E11</f>
        <v>41000</v>
      </c>
      <c r="F10" s="72">
        <f>F11</f>
        <v>40837</v>
      </c>
      <c r="G10" s="73">
        <f t="shared" si="0"/>
        <v>99.60243902439025</v>
      </c>
      <c r="H10" s="74">
        <f t="shared" si="1"/>
        <v>0.06175652793206912</v>
      </c>
      <c r="I10" s="52"/>
    </row>
    <row r="11" spans="1:9" ht="16.5" customHeight="1">
      <c r="A11" s="70"/>
      <c r="B11" s="71"/>
      <c r="C11" s="61" t="s">
        <v>27</v>
      </c>
      <c r="D11" s="72"/>
      <c r="E11" s="72">
        <v>41000</v>
      </c>
      <c r="F11" s="72">
        <v>40837</v>
      </c>
      <c r="G11" s="73">
        <f t="shared" si="0"/>
        <v>99.60243902439025</v>
      </c>
      <c r="H11" s="74">
        <f t="shared" si="1"/>
        <v>0.06175652793206912</v>
      </c>
      <c r="I11" s="52"/>
    </row>
    <row r="12" spans="1:9" ht="16.5" customHeight="1">
      <c r="A12" s="75" t="s">
        <v>12</v>
      </c>
      <c r="B12" s="76"/>
      <c r="C12" s="59" t="s">
        <v>13</v>
      </c>
      <c r="D12" s="77">
        <f>D13+D17</f>
        <v>194974</v>
      </c>
      <c r="E12" s="77">
        <f>E13+E17</f>
        <v>202969</v>
      </c>
      <c r="F12" s="77">
        <f>F13+F17</f>
        <v>186107</v>
      </c>
      <c r="G12" s="78">
        <f t="shared" si="0"/>
        <v>91.69232739975071</v>
      </c>
      <c r="H12" s="79">
        <f t="shared" si="1"/>
        <v>0.2814438412188356</v>
      </c>
      <c r="I12" s="52"/>
    </row>
    <row r="13" spans="1:9" ht="16.5" customHeight="1">
      <c r="A13" s="70"/>
      <c r="B13" s="71" t="s">
        <v>14</v>
      </c>
      <c r="C13" s="61" t="s">
        <v>15</v>
      </c>
      <c r="D13" s="72">
        <f>D14</f>
        <v>135988</v>
      </c>
      <c r="E13" s="72">
        <f>E14</f>
        <v>142738</v>
      </c>
      <c r="F13" s="72">
        <f>F14</f>
        <v>131002</v>
      </c>
      <c r="G13" s="73">
        <f t="shared" si="0"/>
        <v>91.77794280429879</v>
      </c>
      <c r="H13" s="74">
        <f t="shared" si="1"/>
        <v>0.1981102596213463</v>
      </c>
      <c r="I13" s="52"/>
    </row>
    <row r="14" spans="1:10" ht="16.5" customHeight="1">
      <c r="A14" s="70"/>
      <c r="B14" s="71"/>
      <c r="C14" s="61" t="s">
        <v>16</v>
      </c>
      <c r="D14" s="72">
        <v>135988</v>
      </c>
      <c r="E14" s="72">
        <v>142738</v>
      </c>
      <c r="F14" s="72">
        <v>131002</v>
      </c>
      <c r="G14" s="73">
        <f t="shared" si="0"/>
        <v>91.77794280429879</v>
      </c>
      <c r="H14" s="74">
        <f t="shared" si="1"/>
        <v>0.1981102596213463</v>
      </c>
      <c r="I14" s="52"/>
      <c r="J14" s="53"/>
    </row>
    <row r="15" spans="1:9" ht="16.5" customHeight="1">
      <c r="A15" s="70"/>
      <c r="B15" s="71"/>
      <c r="C15" s="61" t="s">
        <v>209</v>
      </c>
      <c r="D15" s="72">
        <v>5250</v>
      </c>
      <c r="E15" s="72">
        <v>12500</v>
      </c>
      <c r="F15" s="72">
        <v>12473</v>
      </c>
      <c r="G15" s="73">
        <f t="shared" si="0"/>
        <v>99.78399999999999</v>
      </c>
      <c r="H15" s="74">
        <f t="shared" si="1"/>
        <v>0.018862530864086447</v>
      </c>
      <c r="I15" s="52"/>
    </row>
    <row r="16" spans="1:9" ht="16.5" customHeight="1">
      <c r="A16" s="70"/>
      <c r="B16" s="71"/>
      <c r="C16" s="61" t="s">
        <v>226</v>
      </c>
      <c r="D16" s="72">
        <v>129238</v>
      </c>
      <c r="E16" s="72">
        <v>129238</v>
      </c>
      <c r="F16" s="72">
        <v>118310</v>
      </c>
      <c r="G16" s="73">
        <f t="shared" si="0"/>
        <v>91.5442826413284</v>
      </c>
      <c r="H16" s="74">
        <f t="shared" si="1"/>
        <v>0.17891654185280745</v>
      </c>
      <c r="I16" s="52"/>
    </row>
    <row r="17" spans="1:9" ht="16.5" customHeight="1">
      <c r="A17" s="70"/>
      <c r="B17" s="71" t="s">
        <v>17</v>
      </c>
      <c r="C17" s="61" t="s">
        <v>18</v>
      </c>
      <c r="D17" s="72">
        <f>D18</f>
        <v>58986</v>
      </c>
      <c r="E17" s="72">
        <f>E18</f>
        <v>60231</v>
      </c>
      <c r="F17" s="72">
        <f>F18</f>
        <v>55105</v>
      </c>
      <c r="G17" s="73">
        <f t="shared" si="0"/>
        <v>91.48943235211104</v>
      </c>
      <c r="H17" s="74">
        <f t="shared" si="1"/>
        <v>0.08333358159748926</v>
      </c>
      <c r="I17" s="52"/>
    </row>
    <row r="18" spans="1:9" ht="16.5" customHeight="1">
      <c r="A18" s="70"/>
      <c r="B18" s="71"/>
      <c r="C18" s="61" t="s">
        <v>16</v>
      </c>
      <c r="D18" s="72">
        <v>58986</v>
      </c>
      <c r="E18" s="72">
        <v>60231</v>
      </c>
      <c r="F18" s="72">
        <v>55105</v>
      </c>
      <c r="G18" s="73">
        <f t="shared" si="0"/>
        <v>91.48943235211104</v>
      </c>
      <c r="H18" s="74">
        <f t="shared" si="1"/>
        <v>0.08333358159748926</v>
      </c>
      <c r="I18" s="52"/>
    </row>
    <row r="19" spans="1:9" ht="16.5" customHeight="1">
      <c r="A19" s="75" t="s">
        <v>22</v>
      </c>
      <c r="B19" s="76"/>
      <c r="C19" s="59" t="s">
        <v>23</v>
      </c>
      <c r="D19" s="77">
        <f>D20+D24+D27</f>
        <v>2392575</v>
      </c>
      <c r="E19" s="77">
        <f>E20+E24+E27</f>
        <v>8804085</v>
      </c>
      <c r="F19" s="77">
        <f>F20+F24+F27</f>
        <v>8797619</v>
      </c>
      <c r="G19" s="78">
        <f t="shared" si="0"/>
        <v>99.92655681993074</v>
      </c>
      <c r="H19" s="79">
        <f t="shared" si="1"/>
        <v>13.304366224482747</v>
      </c>
      <c r="I19" s="52"/>
    </row>
    <row r="20" spans="1:9" ht="16.5" customHeight="1">
      <c r="A20" s="70"/>
      <c r="B20" s="71" t="s">
        <v>24</v>
      </c>
      <c r="C20" s="61" t="s">
        <v>25</v>
      </c>
      <c r="D20" s="72">
        <f>D21+D22</f>
        <v>1615000</v>
      </c>
      <c r="E20" s="72">
        <f>E21+E22</f>
        <v>1748845</v>
      </c>
      <c r="F20" s="72">
        <f>F21+F22</f>
        <v>1748801</v>
      </c>
      <c r="G20" s="73">
        <f t="shared" si="0"/>
        <v>99.9974840537612</v>
      </c>
      <c r="H20" s="74">
        <f t="shared" si="1"/>
        <v>2.6446574871839363</v>
      </c>
      <c r="I20" s="52"/>
    </row>
    <row r="21" spans="1:9" ht="16.5" customHeight="1">
      <c r="A21" s="70"/>
      <c r="B21" s="71"/>
      <c r="C21" s="61" t="s">
        <v>16</v>
      </c>
      <c r="D21" s="72">
        <v>1615000</v>
      </c>
      <c r="E21" s="72">
        <v>1748845</v>
      </c>
      <c r="F21" s="72">
        <v>1748801</v>
      </c>
      <c r="G21" s="73">
        <f t="shared" si="0"/>
        <v>99.9974840537612</v>
      </c>
      <c r="H21" s="74">
        <f t="shared" si="1"/>
        <v>2.6446574871839363</v>
      </c>
      <c r="I21" s="52"/>
    </row>
    <row r="22" spans="1:9" ht="16.5" customHeight="1">
      <c r="A22" s="70"/>
      <c r="B22" s="71"/>
      <c r="C22" s="61" t="s">
        <v>27</v>
      </c>
      <c r="D22" s="72">
        <v>0</v>
      </c>
      <c r="E22" s="72">
        <v>0</v>
      </c>
      <c r="F22" s="72">
        <v>0</v>
      </c>
      <c r="G22" s="73">
        <v>0</v>
      </c>
      <c r="H22" s="74">
        <f t="shared" si="1"/>
        <v>0</v>
      </c>
      <c r="I22" s="52"/>
    </row>
    <row r="23" spans="1:9" ht="16.5" customHeight="1">
      <c r="A23" s="70"/>
      <c r="B23" s="71"/>
      <c r="C23" s="61" t="s">
        <v>199</v>
      </c>
      <c r="D23" s="72">
        <v>740000</v>
      </c>
      <c r="E23" s="72">
        <v>744500</v>
      </c>
      <c r="F23" s="72">
        <v>744465</v>
      </c>
      <c r="G23" s="98">
        <f t="shared" si="0"/>
        <v>99.99529885829416</v>
      </c>
      <c r="H23" s="99">
        <f t="shared" si="1"/>
        <v>1.125831318827236</v>
      </c>
      <c r="I23" s="52"/>
    </row>
    <row r="24" spans="1:9" ht="16.5" customHeight="1">
      <c r="A24" s="70"/>
      <c r="B24" s="71">
        <v>60078</v>
      </c>
      <c r="C24" s="61" t="s">
        <v>186</v>
      </c>
      <c r="D24" s="72">
        <f>D25</f>
        <v>100000</v>
      </c>
      <c r="E24" s="72">
        <f>E25+E26</f>
        <v>6269933</v>
      </c>
      <c r="F24" s="72">
        <f>F25+F26</f>
        <v>6269932</v>
      </c>
      <c r="G24" s="98">
        <f t="shared" si="0"/>
        <v>99.99998405086626</v>
      </c>
      <c r="H24" s="99">
        <f t="shared" si="1"/>
        <v>9.481823608251684</v>
      </c>
      <c r="I24" s="52"/>
    </row>
    <row r="25" spans="1:9" ht="16.5" customHeight="1">
      <c r="A25" s="70"/>
      <c r="B25" s="71"/>
      <c r="C25" s="61" t="s">
        <v>16</v>
      </c>
      <c r="D25" s="72">
        <v>100000</v>
      </c>
      <c r="E25" s="72">
        <v>59480</v>
      </c>
      <c r="F25" s="72">
        <v>59479</v>
      </c>
      <c r="G25" s="98">
        <f t="shared" si="0"/>
        <v>99.99831876260929</v>
      </c>
      <c r="H25" s="99">
        <f t="shared" si="1"/>
        <v>0.08994824607271688</v>
      </c>
      <c r="I25" s="52"/>
    </row>
    <row r="26" spans="1:9" ht="16.5" customHeight="1">
      <c r="A26" s="70"/>
      <c r="B26" s="71"/>
      <c r="C26" s="61" t="s">
        <v>27</v>
      </c>
      <c r="D26" s="72">
        <v>0</v>
      </c>
      <c r="E26" s="72">
        <v>6210453</v>
      </c>
      <c r="F26" s="72">
        <v>6210453</v>
      </c>
      <c r="G26" s="98">
        <f t="shared" si="0"/>
        <v>100</v>
      </c>
      <c r="H26" s="99">
        <f t="shared" si="1"/>
        <v>9.391875362178967</v>
      </c>
      <c r="I26" s="52"/>
    </row>
    <row r="27" spans="1:9" ht="16.5" customHeight="1">
      <c r="A27" s="70"/>
      <c r="B27" s="71">
        <v>60095</v>
      </c>
      <c r="C27" s="61" t="s">
        <v>11</v>
      </c>
      <c r="D27" s="72">
        <f>D28</f>
        <v>677575</v>
      </c>
      <c r="E27" s="72">
        <f>E28+E30</f>
        <v>785307</v>
      </c>
      <c r="F27" s="72">
        <f>F28+F30</f>
        <v>778886</v>
      </c>
      <c r="G27" s="98">
        <f t="shared" si="0"/>
        <v>99.18235798229227</v>
      </c>
      <c r="H27" s="99">
        <f t="shared" si="1"/>
        <v>1.1778851290471286</v>
      </c>
      <c r="I27" s="52"/>
    </row>
    <row r="28" spans="1:9" ht="16.5" customHeight="1">
      <c r="A28" s="70"/>
      <c r="B28" s="71"/>
      <c r="C28" s="61" t="s">
        <v>16</v>
      </c>
      <c r="D28" s="72">
        <v>677575</v>
      </c>
      <c r="E28" s="72">
        <v>675307</v>
      </c>
      <c r="F28" s="72">
        <v>671902</v>
      </c>
      <c r="G28" s="98">
        <f t="shared" si="0"/>
        <v>99.49578488006196</v>
      </c>
      <c r="H28" s="99">
        <f t="shared" si="1"/>
        <v>1.0160965455497002</v>
      </c>
      <c r="I28" s="52"/>
    </row>
    <row r="29" spans="1:9" ht="16.5" customHeight="1">
      <c r="A29" s="70"/>
      <c r="B29" s="71"/>
      <c r="C29" s="61" t="s">
        <v>211</v>
      </c>
      <c r="D29" s="72">
        <v>518480</v>
      </c>
      <c r="E29" s="72">
        <v>532530</v>
      </c>
      <c r="F29" s="72">
        <v>532431</v>
      </c>
      <c r="G29" s="98">
        <f t="shared" si="0"/>
        <v>99.98140949805645</v>
      </c>
      <c r="H29" s="99">
        <f t="shared" si="1"/>
        <v>0.8051788800205573</v>
      </c>
      <c r="I29" s="52"/>
    </row>
    <row r="30" spans="1:9" ht="16.5" customHeight="1">
      <c r="A30" s="70"/>
      <c r="B30" s="71"/>
      <c r="C30" s="61" t="s">
        <v>27</v>
      </c>
      <c r="D30" s="72">
        <v>0</v>
      </c>
      <c r="E30" s="72">
        <v>110000</v>
      </c>
      <c r="F30" s="72">
        <v>106984</v>
      </c>
      <c r="G30" s="98">
        <f t="shared" si="0"/>
        <v>97.25818181818182</v>
      </c>
      <c r="H30" s="99">
        <f t="shared" si="1"/>
        <v>0.1617885834974284</v>
      </c>
      <c r="I30" s="52"/>
    </row>
    <row r="31" spans="1:9" ht="16.5" customHeight="1">
      <c r="A31" s="70"/>
      <c r="B31" s="71"/>
      <c r="C31" s="61" t="s">
        <v>226</v>
      </c>
      <c r="D31" s="72">
        <v>2700</v>
      </c>
      <c r="E31" s="72">
        <v>2700</v>
      </c>
      <c r="F31" s="72">
        <v>2699</v>
      </c>
      <c r="G31" s="98">
        <f t="shared" si="0"/>
        <v>99.96296296296296</v>
      </c>
      <c r="H31" s="99">
        <f t="shared" si="1"/>
        <v>0.0040816139503062066</v>
      </c>
      <c r="I31" s="52"/>
    </row>
    <row r="32" spans="1:9" ht="16.5" customHeight="1">
      <c r="A32" s="75" t="s">
        <v>29</v>
      </c>
      <c r="B32" s="76"/>
      <c r="C32" s="59" t="s">
        <v>30</v>
      </c>
      <c r="D32" s="77">
        <f>D34</f>
        <v>92949</v>
      </c>
      <c r="E32" s="77">
        <f>E34</f>
        <v>95949</v>
      </c>
      <c r="F32" s="77">
        <f>F34</f>
        <v>89262</v>
      </c>
      <c r="G32" s="97">
        <f t="shared" si="0"/>
        <v>93.03067254478941</v>
      </c>
      <c r="H32" s="100">
        <f t="shared" si="1"/>
        <v>0.1349881528092748</v>
      </c>
      <c r="I32" s="52"/>
    </row>
    <row r="33" spans="1:9" ht="16.5" customHeight="1">
      <c r="A33" s="70"/>
      <c r="B33" s="71" t="s">
        <v>31</v>
      </c>
      <c r="C33" s="61" t="s">
        <v>32</v>
      </c>
      <c r="D33" s="72">
        <f>D34</f>
        <v>92949</v>
      </c>
      <c r="E33" s="72">
        <f>E34</f>
        <v>95949</v>
      </c>
      <c r="F33" s="72">
        <f>F34</f>
        <v>89262</v>
      </c>
      <c r="G33" s="98">
        <f t="shared" si="0"/>
        <v>93.03067254478941</v>
      </c>
      <c r="H33" s="99">
        <f t="shared" si="1"/>
        <v>0.1349881528092748</v>
      </c>
      <c r="I33" s="52"/>
    </row>
    <row r="34" spans="1:9" ht="16.5" customHeight="1">
      <c r="A34" s="70"/>
      <c r="B34" s="71"/>
      <c r="C34" s="61" t="s">
        <v>16</v>
      </c>
      <c r="D34" s="72">
        <v>92949</v>
      </c>
      <c r="E34" s="72">
        <v>95949</v>
      </c>
      <c r="F34" s="72">
        <v>89262</v>
      </c>
      <c r="G34" s="98">
        <f t="shared" si="0"/>
        <v>93.03067254478941</v>
      </c>
      <c r="H34" s="99">
        <f t="shared" si="1"/>
        <v>0.1349881528092748</v>
      </c>
      <c r="I34" s="52"/>
    </row>
    <row r="35" spans="1:9" ht="16.5" customHeight="1">
      <c r="A35" s="70"/>
      <c r="B35" s="71"/>
      <c r="C35" s="61" t="s">
        <v>210</v>
      </c>
      <c r="D35" s="72">
        <v>0</v>
      </c>
      <c r="E35" s="72">
        <v>0</v>
      </c>
      <c r="F35" s="72">
        <v>0</v>
      </c>
      <c r="G35" s="98">
        <v>0</v>
      </c>
      <c r="H35" s="99">
        <f t="shared" si="1"/>
        <v>0</v>
      </c>
      <c r="I35" s="52"/>
    </row>
    <row r="36" spans="1:9" ht="30.75" customHeight="1">
      <c r="A36" s="70"/>
      <c r="B36" s="71"/>
      <c r="C36" s="71" t="s">
        <v>229</v>
      </c>
      <c r="D36" s="72">
        <v>46949</v>
      </c>
      <c r="E36" s="72">
        <v>46949</v>
      </c>
      <c r="F36" s="72">
        <v>42471</v>
      </c>
      <c r="G36" s="98">
        <f t="shared" si="0"/>
        <v>90.46199067072781</v>
      </c>
      <c r="H36" s="99">
        <f t="shared" si="1"/>
        <v>0.06422757542921634</v>
      </c>
      <c r="I36" s="52"/>
    </row>
    <row r="37" spans="1:9" ht="16.5" customHeight="1">
      <c r="A37" s="70"/>
      <c r="B37" s="71"/>
      <c r="C37" s="61" t="s">
        <v>199</v>
      </c>
      <c r="D37" s="72">
        <v>14000</v>
      </c>
      <c r="E37" s="72">
        <v>14000</v>
      </c>
      <c r="F37" s="72">
        <v>14000</v>
      </c>
      <c r="G37" s="98">
        <f t="shared" si="0"/>
        <v>100</v>
      </c>
      <c r="H37" s="99">
        <f t="shared" si="1"/>
        <v>0.021171765581432713</v>
      </c>
      <c r="I37" s="52"/>
    </row>
    <row r="38" spans="1:9" ht="16.5" customHeight="1">
      <c r="A38" s="75" t="s">
        <v>33</v>
      </c>
      <c r="B38" s="76"/>
      <c r="C38" s="59" t="s">
        <v>34</v>
      </c>
      <c r="D38" s="77">
        <f aca="true" t="shared" si="2" ref="D38:F39">D39</f>
        <v>263619</v>
      </c>
      <c r="E38" s="77">
        <f t="shared" si="2"/>
        <v>301619</v>
      </c>
      <c r="F38" s="77">
        <f t="shared" si="2"/>
        <v>284974</v>
      </c>
      <c r="G38" s="97">
        <f t="shared" si="0"/>
        <v>94.48144844986555</v>
      </c>
      <c r="H38" s="100">
        <f t="shared" si="1"/>
        <v>0.43095733748594334</v>
      </c>
      <c r="I38" s="52"/>
    </row>
    <row r="39" spans="1:9" ht="16.5" customHeight="1">
      <c r="A39" s="70"/>
      <c r="B39" s="71" t="s">
        <v>35</v>
      </c>
      <c r="C39" s="61" t="s">
        <v>36</v>
      </c>
      <c r="D39" s="72">
        <f t="shared" si="2"/>
        <v>263619</v>
      </c>
      <c r="E39" s="72">
        <f>E40+E41</f>
        <v>301619</v>
      </c>
      <c r="F39" s="72">
        <f>F40+F41</f>
        <v>284974</v>
      </c>
      <c r="G39" s="98">
        <f t="shared" si="0"/>
        <v>94.48144844986555</v>
      </c>
      <c r="H39" s="99">
        <f t="shared" si="1"/>
        <v>0.43095733748594334</v>
      </c>
      <c r="I39" s="52"/>
    </row>
    <row r="40" spans="1:9" ht="16.5" customHeight="1">
      <c r="A40" s="70"/>
      <c r="B40" s="71"/>
      <c r="C40" s="61" t="s">
        <v>16</v>
      </c>
      <c r="D40" s="72">
        <v>263619</v>
      </c>
      <c r="E40" s="72">
        <v>283619</v>
      </c>
      <c r="F40" s="72">
        <v>268015</v>
      </c>
      <c r="G40" s="98">
        <f t="shared" si="0"/>
        <v>94.49825293792024</v>
      </c>
      <c r="H40" s="99">
        <f t="shared" si="1"/>
        <v>0.40531076802197774</v>
      </c>
      <c r="I40" s="52"/>
    </row>
    <row r="41" spans="1:9" ht="16.5" customHeight="1">
      <c r="A41" s="70"/>
      <c r="B41" s="71"/>
      <c r="C41" s="61" t="s">
        <v>27</v>
      </c>
      <c r="D41" s="72">
        <v>0</v>
      </c>
      <c r="E41" s="72">
        <v>18000</v>
      </c>
      <c r="F41" s="72">
        <v>16959</v>
      </c>
      <c r="G41" s="98">
        <f t="shared" si="0"/>
        <v>94.21666666666667</v>
      </c>
      <c r="H41" s="99">
        <f t="shared" si="1"/>
        <v>0.025646569463965527</v>
      </c>
      <c r="I41" s="52"/>
    </row>
    <row r="42" spans="1:9" ht="16.5" customHeight="1">
      <c r="A42" s="70"/>
      <c r="B42" s="71"/>
      <c r="C42" s="61" t="s">
        <v>210</v>
      </c>
      <c r="D42" s="72">
        <v>7200</v>
      </c>
      <c r="E42" s="72">
        <v>7200</v>
      </c>
      <c r="F42" s="72">
        <v>7200</v>
      </c>
      <c r="G42" s="98">
        <f t="shared" si="0"/>
        <v>100</v>
      </c>
      <c r="H42" s="99">
        <f t="shared" si="1"/>
        <v>0.010888336584736823</v>
      </c>
      <c r="I42" s="52"/>
    </row>
    <row r="43" spans="1:9" ht="16.5" customHeight="1">
      <c r="A43" s="75" t="s">
        <v>37</v>
      </c>
      <c r="B43" s="76"/>
      <c r="C43" s="59" t="s">
        <v>38</v>
      </c>
      <c r="D43" s="77">
        <f>D44+D48+D50+D52</f>
        <v>1364729</v>
      </c>
      <c r="E43" s="77">
        <f>E44+E48+E50+E52</f>
        <v>1515221</v>
      </c>
      <c r="F43" s="77">
        <f>F44+F48+F50+F52</f>
        <v>1495553</v>
      </c>
      <c r="G43" s="97">
        <f t="shared" si="0"/>
        <v>98.70197152758574</v>
      </c>
      <c r="H43" s="100">
        <f t="shared" si="1"/>
        <v>2.2616783950434596</v>
      </c>
      <c r="I43" s="52"/>
    </row>
    <row r="44" spans="1:9" ht="16.5" customHeight="1">
      <c r="A44" s="75"/>
      <c r="B44" s="71">
        <v>71012</v>
      </c>
      <c r="C44" s="61" t="s">
        <v>172</v>
      </c>
      <c r="D44" s="72">
        <f>D45</f>
        <v>951740</v>
      </c>
      <c r="E44" s="72">
        <f>E45</f>
        <v>951740</v>
      </c>
      <c r="F44" s="72">
        <f>F45</f>
        <v>932113</v>
      </c>
      <c r="G44" s="98">
        <f t="shared" si="0"/>
        <v>97.93777712400446</v>
      </c>
      <c r="H44" s="99">
        <f t="shared" si="1"/>
        <v>1.4096055665289993</v>
      </c>
      <c r="I44" s="52"/>
    </row>
    <row r="45" spans="1:9" ht="16.5" customHeight="1">
      <c r="A45" s="75"/>
      <c r="B45" s="76"/>
      <c r="C45" s="61" t="s">
        <v>16</v>
      </c>
      <c r="D45" s="72">
        <v>951740</v>
      </c>
      <c r="E45" s="72">
        <v>951740</v>
      </c>
      <c r="F45" s="72">
        <v>932113</v>
      </c>
      <c r="G45" s="98">
        <f t="shared" si="0"/>
        <v>97.93777712400446</v>
      </c>
      <c r="H45" s="99">
        <f t="shared" si="1"/>
        <v>1.4096055665289993</v>
      </c>
      <c r="I45" s="52"/>
    </row>
    <row r="46" spans="1:9" ht="16.5" customHeight="1">
      <c r="A46" s="75"/>
      <c r="B46" s="76"/>
      <c r="C46" s="61" t="s">
        <v>210</v>
      </c>
      <c r="D46" s="72">
        <v>764900</v>
      </c>
      <c r="E46" s="72">
        <v>764900</v>
      </c>
      <c r="F46" s="72">
        <v>757902</v>
      </c>
      <c r="G46" s="98">
        <f t="shared" si="0"/>
        <v>99.08510916459667</v>
      </c>
      <c r="H46" s="99">
        <f t="shared" si="1"/>
        <v>1.1461516769785012</v>
      </c>
      <c r="I46" s="52"/>
    </row>
    <row r="47" spans="1:9" ht="16.5" customHeight="1">
      <c r="A47" s="75"/>
      <c r="B47" s="76"/>
      <c r="C47" s="61" t="s">
        <v>226</v>
      </c>
      <c r="D47" s="72">
        <v>1100</v>
      </c>
      <c r="E47" s="72">
        <v>1300</v>
      </c>
      <c r="F47" s="72">
        <v>1141</v>
      </c>
      <c r="G47" s="98">
        <f t="shared" si="0"/>
        <v>87.76923076923076</v>
      </c>
      <c r="H47" s="99">
        <f t="shared" si="1"/>
        <v>0.001725498894886766</v>
      </c>
      <c r="I47" s="52"/>
    </row>
    <row r="48" spans="1:9" ht="16.5" customHeight="1">
      <c r="A48" s="70"/>
      <c r="B48" s="71" t="s">
        <v>39</v>
      </c>
      <c r="C48" s="61" t="s">
        <v>40</v>
      </c>
      <c r="D48" s="72">
        <f>D49</f>
        <v>46500</v>
      </c>
      <c r="E48" s="72">
        <f>E49</f>
        <v>148500</v>
      </c>
      <c r="F48" s="72">
        <f>F49</f>
        <v>148464</v>
      </c>
      <c r="G48" s="98">
        <f t="shared" si="0"/>
        <v>99.97575757575757</v>
      </c>
      <c r="H48" s="99">
        <f t="shared" si="1"/>
        <v>0.22451750037727328</v>
      </c>
      <c r="I48" s="52"/>
    </row>
    <row r="49" spans="1:9" ht="16.5" customHeight="1">
      <c r="A49" s="70"/>
      <c r="B49" s="71"/>
      <c r="C49" s="61" t="s">
        <v>16</v>
      </c>
      <c r="D49" s="72">
        <v>46500</v>
      </c>
      <c r="E49" s="72">
        <v>148500</v>
      </c>
      <c r="F49" s="72">
        <v>148464</v>
      </c>
      <c r="G49" s="98">
        <f t="shared" si="0"/>
        <v>99.97575757575757</v>
      </c>
      <c r="H49" s="99">
        <f t="shared" si="1"/>
        <v>0.22451750037727328</v>
      </c>
      <c r="I49" s="52"/>
    </row>
    <row r="50" spans="1:9" ht="16.5" customHeight="1">
      <c r="A50" s="70"/>
      <c r="B50" s="71" t="s">
        <v>41</v>
      </c>
      <c r="C50" s="61" t="s">
        <v>42</v>
      </c>
      <c r="D50" s="72">
        <f>D51</f>
        <v>12725</v>
      </c>
      <c r="E50" s="72">
        <f>E51</f>
        <v>46451</v>
      </c>
      <c r="F50" s="72">
        <f>F51</f>
        <v>46451</v>
      </c>
      <c r="G50" s="98">
        <f t="shared" si="0"/>
        <v>100</v>
      </c>
      <c r="H50" s="99">
        <f t="shared" si="1"/>
        <v>0.07024640593022363</v>
      </c>
      <c r="I50" s="52"/>
    </row>
    <row r="51" spans="1:9" ht="16.5" customHeight="1">
      <c r="A51" s="70"/>
      <c r="B51" s="71"/>
      <c r="C51" s="61" t="s">
        <v>16</v>
      </c>
      <c r="D51" s="72">
        <v>12725</v>
      </c>
      <c r="E51" s="72">
        <v>46451</v>
      </c>
      <c r="F51" s="72">
        <v>46451</v>
      </c>
      <c r="G51" s="98">
        <f t="shared" si="0"/>
        <v>100</v>
      </c>
      <c r="H51" s="99">
        <f t="shared" si="1"/>
        <v>0.07024640593022363</v>
      </c>
      <c r="I51" s="52"/>
    </row>
    <row r="52" spans="1:9" ht="16.5" customHeight="1">
      <c r="A52" s="70"/>
      <c r="B52" s="71" t="s">
        <v>43</v>
      </c>
      <c r="C52" s="61" t="s">
        <v>44</v>
      </c>
      <c r="D52" s="72">
        <f>D53</f>
        <v>353764</v>
      </c>
      <c r="E52" s="72">
        <f>E53</f>
        <v>368530</v>
      </c>
      <c r="F52" s="72">
        <f>F53</f>
        <v>368525</v>
      </c>
      <c r="G52" s="98">
        <f t="shared" si="0"/>
        <v>99.99864325835075</v>
      </c>
      <c r="H52" s="99">
        <f t="shared" si="1"/>
        <v>0.5573089222069636</v>
      </c>
      <c r="I52" s="52"/>
    </row>
    <row r="53" spans="1:9" ht="16.5" customHeight="1">
      <c r="A53" s="70"/>
      <c r="B53" s="71"/>
      <c r="C53" s="61" t="s">
        <v>45</v>
      </c>
      <c r="D53" s="72">
        <v>353764</v>
      </c>
      <c r="E53" s="72">
        <v>368530</v>
      </c>
      <c r="F53" s="72">
        <v>368525</v>
      </c>
      <c r="G53" s="98">
        <f t="shared" si="0"/>
        <v>99.99864325835075</v>
      </c>
      <c r="H53" s="99">
        <f t="shared" si="1"/>
        <v>0.5573089222069636</v>
      </c>
      <c r="I53" s="52"/>
    </row>
    <row r="54" spans="1:9" ht="16.5" customHeight="1">
      <c r="A54" s="70"/>
      <c r="B54" s="71"/>
      <c r="C54" s="61" t="s">
        <v>212</v>
      </c>
      <c r="D54" s="72">
        <v>286428</v>
      </c>
      <c r="E54" s="72">
        <v>294122</v>
      </c>
      <c r="F54" s="72">
        <v>294120</v>
      </c>
      <c r="G54" s="98">
        <f t="shared" si="0"/>
        <v>99.99932001006385</v>
      </c>
      <c r="H54" s="99">
        <f t="shared" si="1"/>
        <v>0.4447885494864992</v>
      </c>
      <c r="I54" s="52"/>
    </row>
    <row r="55" spans="1:9" ht="16.5" customHeight="1">
      <c r="A55" s="75" t="s">
        <v>47</v>
      </c>
      <c r="B55" s="76"/>
      <c r="C55" s="59" t="s">
        <v>48</v>
      </c>
      <c r="D55" s="77">
        <f>D56+D60+D64+D69+D73</f>
        <v>8295281</v>
      </c>
      <c r="E55" s="77">
        <f>E56+E60+E64+E69+E73</f>
        <v>8670568</v>
      </c>
      <c r="F55" s="77">
        <f>F56+F60+F64+F69+F73</f>
        <v>8278175</v>
      </c>
      <c r="G55" s="97">
        <f t="shared" si="0"/>
        <v>95.47442566623087</v>
      </c>
      <c r="H55" s="100">
        <f t="shared" si="1"/>
        <v>12.518827181576912</v>
      </c>
      <c r="I55" s="52"/>
    </row>
    <row r="56" spans="1:9" ht="16.5" customHeight="1">
      <c r="A56" s="70"/>
      <c r="B56" s="71" t="s">
        <v>49</v>
      </c>
      <c r="C56" s="61" t="s">
        <v>50</v>
      </c>
      <c r="D56" s="72">
        <f>D57</f>
        <v>596566</v>
      </c>
      <c r="E56" s="72">
        <f>E57</f>
        <v>601066</v>
      </c>
      <c r="F56" s="72">
        <f>F57</f>
        <v>590001</v>
      </c>
      <c r="G56" s="98">
        <f t="shared" si="0"/>
        <v>98.15910399190771</v>
      </c>
      <c r="H56" s="99">
        <f t="shared" si="1"/>
        <v>0.8922402046293487</v>
      </c>
      <c r="I56" s="52"/>
    </row>
    <row r="57" spans="1:9" ht="16.5" customHeight="1">
      <c r="A57" s="70"/>
      <c r="B57" s="71"/>
      <c r="C57" s="61" t="s">
        <v>51</v>
      </c>
      <c r="D57" s="72">
        <v>596566</v>
      </c>
      <c r="E57" s="72">
        <v>601066</v>
      </c>
      <c r="F57" s="72">
        <v>590001</v>
      </c>
      <c r="G57" s="98">
        <f t="shared" si="0"/>
        <v>98.15910399190771</v>
      </c>
      <c r="H57" s="99">
        <f t="shared" si="1"/>
        <v>0.8922402046293487</v>
      </c>
      <c r="I57" s="52"/>
    </row>
    <row r="58" spans="1:9" ht="16.5" customHeight="1">
      <c r="A58" s="70"/>
      <c r="B58" s="71"/>
      <c r="C58" s="61" t="s">
        <v>213</v>
      </c>
      <c r="D58" s="72">
        <v>527326</v>
      </c>
      <c r="E58" s="72">
        <v>529976</v>
      </c>
      <c r="F58" s="72">
        <v>522477</v>
      </c>
      <c r="G58" s="98">
        <f t="shared" si="0"/>
        <v>98.58503026552145</v>
      </c>
      <c r="H58" s="99">
        <f t="shared" si="1"/>
        <v>0.7901257546921584</v>
      </c>
      <c r="I58" s="52"/>
    </row>
    <row r="59" spans="1:9" ht="16.5" customHeight="1">
      <c r="A59" s="70"/>
      <c r="B59" s="71"/>
      <c r="C59" s="61" t="s">
        <v>226</v>
      </c>
      <c r="D59" s="72">
        <v>240</v>
      </c>
      <c r="E59" s="72">
        <v>2154</v>
      </c>
      <c r="F59" s="72">
        <v>2154</v>
      </c>
      <c r="G59" s="98">
        <f t="shared" si="0"/>
        <v>100</v>
      </c>
      <c r="H59" s="99">
        <f t="shared" si="1"/>
        <v>0.003257427361600433</v>
      </c>
      <c r="I59" s="52"/>
    </row>
    <row r="60" spans="1:9" ht="16.5" customHeight="1">
      <c r="A60" s="70"/>
      <c r="B60" s="71" t="s">
        <v>53</v>
      </c>
      <c r="C60" s="61" t="s">
        <v>54</v>
      </c>
      <c r="D60" s="72">
        <f>D61</f>
        <v>388700</v>
      </c>
      <c r="E60" s="72">
        <f>E61</f>
        <v>388700</v>
      </c>
      <c r="F60" s="72">
        <f>F61</f>
        <v>375839</v>
      </c>
      <c r="G60" s="98">
        <f t="shared" si="0"/>
        <v>96.6912786210445</v>
      </c>
      <c r="H60" s="99">
        <f t="shared" si="1"/>
        <v>0.5683696574542921</v>
      </c>
      <c r="I60" s="52"/>
    </row>
    <row r="61" spans="1:9" ht="16.5" customHeight="1">
      <c r="A61" s="70"/>
      <c r="B61" s="71"/>
      <c r="C61" s="61" t="s">
        <v>16</v>
      </c>
      <c r="D61" s="72">
        <v>388700</v>
      </c>
      <c r="E61" s="72">
        <v>388700</v>
      </c>
      <c r="F61" s="72">
        <v>375839</v>
      </c>
      <c r="G61" s="98">
        <f t="shared" si="0"/>
        <v>96.6912786210445</v>
      </c>
      <c r="H61" s="99">
        <f t="shared" si="1"/>
        <v>0.5683696574542921</v>
      </c>
      <c r="I61" s="52"/>
    </row>
    <row r="62" spans="1:9" ht="16.5" customHeight="1">
      <c r="A62" s="70"/>
      <c r="B62" s="71"/>
      <c r="C62" s="61" t="s">
        <v>27</v>
      </c>
      <c r="D62" s="72">
        <v>0</v>
      </c>
      <c r="E62" s="72">
        <v>0</v>
      </c>
      <c r="F62" s="72">
        <v>0</v>
      </c>
      <c r="G62" s="98">
        <v>0</v>
      </c>
      <c r="H62" s="99">
        <f t="shared" si="1"/>
        <v>0</v>
      </c>
      <c r="I62" s="52"/>
    </row>
    <row r="63" spans="1:9" ht="16.5" customHeight="1">
      <c r="A63" s="70"/>
      <c r="B63" s="71"/>
      <c r="C63" s="61" t="s">
        <v>237</v>
      </c>
      <c r="D63" s="72">
        <v>338000</v>
      </c>
      <c r="E63" s="72">
        <v>338000</v>
      </c>
      <c r="F63" s="72">
        <v>332818</v>
      </c>
      <c r="G63" s="98">
        <f t="shared" si="0"/>
        <v>98.46686390532544</v>
      </c>
      <c r="H63" s="99">
        <f t="shared" si="1"/>
        <v>0.5033103340915194</v>
      </c>
      <c r="I63" s="52"/>
    </row>
    <row r="64" spans="1:9" ht="16.5" customHeight="1">
      <c r="A64" s="70"/>
      <c r="B64" s="71" t="s">
        <v>56</v>
      </c>
      <c r="C64" s="61" t="s">
        <v>57</v>
      </c>
      <c r="D64" s="72">
        <f>D65+D67</f>
        <v>6717969</v>
      </c>
      <c r="E64" s="72">
        <f>E65+E67</f>
        <v>6821469</v>
      </c>
      <c r="F64" s="72">
        <f>F65+F67</f>
        <v>6520926</v>
      </c>
      <c r="G64" s="98">
        <f t="shared" si="0"/>
        <v>95.5941601435116</v>
      </c>
      <c r="H64" s="99">
        <f t="shared" si="1"/>
        <v>9.86139404613355</v>
      </c>
      <c r="I64" s="52"/>
    </row>
    <row r="65" spans="1:9" ht="16.5" customHeight="1">
      <c r="A65" s="70"/>
      <c r="B65" s="71"/>
      <c r="C65" s="61" t="s">
        <v>16</v>
      </c>
      <c r="D65" s="72">
        <v>6717969</v>
      </c>
      <c r="E65" s="72">
        <v>6703469</v>
      </c>
      <c r="F65" s="72">
        <v>6403620</v>
      </c>
      <c r="G65" s="98">
        <f t="shared" si="0"/>
        <v>95.52695775873656</v>
      </c>
      <c r="H65" s="99">
        <f t="shared" si="1"/>
        <v>9.683995822326724</v>
      </c>
      <c r="I65" s="52"/>
    </row>
    <row r="66" spans="1:9" ht="16.5" customHeight="1">
      <c r="A66" s="70"/>
      <c r="B66" s="71"/>
      <c r="C66" s="61" t="s">
        <v>210</v>
      </c>
      <c r="D66" s="72">
        <v>5101969</v>
      </c>
      <c r="E66" s="72">
        <v>5097469</v>
      </c>
      <c r="F66" s="72">
        <v>4985833</v>
      </c>
      <c r="G66" s="98">
        <f t="shared" si="0"/>
        <v>97.80997196844159</v>
      </c>
      <c r="H66" s="99">
        <f t="shared" si="1"/>
        <v>7.539920536012243</v>
      </c>
      <c r="I66" s="52"/>
    </row>
    <row r="67" spans="1:9" ht="16.5" customHeight="1">
      <c r="A67" s="70"/>
      <c r="B67" s="71"/>
      <c r="C67" s="61" t="s">
        <v>27</v>
      </c>
      <c r="D67" s="72"/>
      <c r="E67" s="72">
        <v>118000</v>
      </c>
      <c r="F67" s="72">
        <v>117306</v>
      </c>
      <c r="G67" s="98">
        <f t="shared" si="0"/>
        <v>99.41186440677966</v>
      </c>
      <c r="H67" s="99">
        <f t="shared" si="1"/>
        <v>0.17739822380682468</v>
      </c>
      <c r="I67" s="52"/>
    </row>
    <row r="68" spans="1:9" ht="16.5" customHeight="1">
      <c r="A68" s="70"/>
      <c r="B68" s="71"/>
      <c r="C68" s="61" t="s">
        <v>226</v>
      </c>
      <c r="D68" s="72">
        <v>4000</v>
      </c>
      <c r="E68" s="72">
        <v>9000</v>
      </c>
      <c r="F68" s="72">
        <v>8824</v>
      </c>
      <c r="G68" s="98">
        <f t="shared" si="0"/>
        <v>98.04444444444445</v>
      </c>
      <c r="H68" s="99">
        <f t="shared" si="1"/>
        <v>0.013344261392183018</v>
      </c>
      <c r="I68" s="52"/>
    </row>
    <row r="69" spans="1:12" ht="16.5" customHeight="1">
      <c r="A69" s="70"/>
      <c r="B69" s="71">
        <v>75075</v>
      </c>
      <c r="C69" s="61" t="s">
        <v>59</v>
      </c>
      <c r="D69" s="72">
        <f>D70</f>
        <v>392996</v>
      </c>
      <c r="E69" s="72">
        <f>E70</f>
        <v>497246</v>
      </c>
      <c r="F69" s="72">
        <f>F70</f>
        <v>464713</v>
      </c>
      <c r="G69" s="98">
        <f t="shared" si="0"/>
        <v>93.4573631562647</v>
      </c>
      <c r="H69" s="99">
        <f t="shared" si="1"/>
        <v>0.7027710499031672</v>
      </c>
      <c r="I69" s="52"/>
      <c r="K69" s="55"/>
      <c r="L69" s="9"/>
    </row>
    <row r="70" spans="1:12" ht="16.5" customHeight="1">
      <c r="A70" s="70"/>
      <c r="B70" s="71"/>
      <c r="C70" s="61" t="s">
        <v>58</v>
      </c>
      <c r="D70" s="72">
        <v>392996</v>
      </c>
      <c r="E70" s="72">
        <v>497246</v>
      </c>
      <c r="F70" s="72">
        <v>464713</v>
      </c>
      <c r="G70" s="98">
        <f t="shared" si="0"/>
        <v>93.4573631562647</v>
      </c>
      <c r="H70" s="99">
        <f t="shared" si="1"/>
        <v>0.7027710499031672</v>
      </c>
      <c r="I70" s="52"/>
      <c r="K70" s="55"/>
      <c r="L70" s="9"/>
    </row>
    <row r="71" spans="1:12" ht="16.5" customHeight="1">
      <c r="A71" s="70"/>
      <c r="B71" s="71"/>
      <c r="C71" s="71" t="s">
        <v>210</v>
      </c>
      <c r="D71" s="72">
        <v>0</v>
      </c>
      <c r="E71" s="72">
        <v>9513</v>
      </c>
      <c r="F71" s="72">
        <v>9512</v>
      </c>
      <c r="G71" s="98">
        <f t="shared" si="0"/>
        <v>99.98948806895827</v>
      </c>
      <c r="H71" s="99">
        <f t="shared" si="1"/>
        <v>0.014384702443613425</v>
      </c>
      <c r="I71" s="52"/>
      <c r="K71" s="55"/>
      <c r="L71" s="9"/>
    </row>
    <row r="72" spans="1:12" ht="31.5" customHeight="1">
      <c r="A72" s="70"/>
      <c r="B72" s="71"/>
      <c r="C72" s="71" t="s">
        <v>229</v>
      </c>
      <c r="D72" s="72">
        <v>230746</v>
      </c>
      <c r="E72" s="72">
        <v>318746</v>
      </c>
      <c r="F72" s="72">
        <v>294685</v>
      </c>
      <c r="G72" s="98">
        <f t="shared" si="0"/>
        <v>92.45135625231376</v>
      </c>
      <c r="H72" s="99">
        <f t="shared" si="1"/>
        <v>0.44564298145460707</v>
      </c>
      <c r="I72" s="52"/>
      <c r="K72" s="55"/>
      <c r="L72" s="9"/>
    </row>
    <row r="73" spans="1:12" ht="16.5" customHeight="1">
      <c r="A73" s="70"/>
      <c r="B73" s="71" t="s">
        <v>60</v>
      </c>
      <c r="C73" s="61" t="s">
        <v>11</v>
      </c>
      <c r="D73" s="72">
        <f>D74</f>
        <v>199050</v>
      </c>
      <c r="E73" s="72">
        <f>E74</f>
        <v>362087</v>
      </c>
      <c r="F73" s="72">
        <f>F74</f>
        <v>326696</v>
      </c>
      <c r="G73" s="98">
        <f aca="true" t="shared" si="3" ref="G73:G136">F73/E73*100</f>
        <v>90.22582970391095</v>
      </c>
      <c r="H73" s="99">
        <f aca="true" t="shared" si="4" ref="H73:H136">SUM((F73/66125803)*100)</f>
        <v>0.494052223456553</v>
      </c>
      <c r="I73" s="52"/>
      <c r="K73" s="55"/>
      <c r="L73" s="9"/>
    </row>
    <row r="74" spans="1:12" ht="16.5" customHeight="1">
      <c r="A74" s="70"/>
      <c r="B74" s="71"/>
      <c r="C74" s="61" t="s">
        <v>16</v>
      </c>
      <c r="D74" s="72">
        <v>199050</v>
      </c>
      <c r="E74" s="72">
        <v>362087</v>
      </c>
      <c r="F74" s="72">
        <v>326696</v>
      </c>
      <c r="G74" s="98">
        <f t="shared" si="3"/>
        <v>90.22582970391095</v>
      </c>
      <c r="H74" s="99">
        <f t="shared" si="4"/>
        <v>0.494052223456553</v>
      </c>
      <c r="I74" s="52"/>
      <c r="K74" s="55"/>
      <c r="L74" s="9"/>
    </row>
    <row r="75" spans="1:12" ht="16.5" customHeight="1">
      <c r="A75" s="70"/>
      <c r="B75" s="71"/>
      <c r="C75" s="61" t="s">
        <v>226</v>
      </c>
      <c r="D75" s="72">
        <v>18600</v>
      </c>
      <c r="E75" s="72">
        <v>18600</v>
      </c>
      <c r="F75" s="72">
        <v>18562</v>
      </c>
      <c r="G75" s="98">
        <f t="shared" si="3"/>
        <v>99.79569892473118</v>
      </c>
      <c r="H75" s="99">
        <f t="shared" si="4"/>
        <v>0.028070736623039574</v>
      </c>
      <c r="I75" s="52"/>
      <c r="K75" s="55"/>
      <c r="L75" s="9"/>
    </row>
    <row r="76" spans="1:12" ht="31.5" customHeight="1">
      <c r="A76" s="75" t="s">
        <v>65</v>
      </c>
      <c r="B76" s="76"/>
      <c r="C76" s="59" t="s">
        <v>66</v>
      </c>
      <c r="D76" s="77">
        <f>D77+D79+D81+D85</f>
        <v>22000</v>
      </c>
      <c r="E76" s="77">
        <f>E77+E79+E81+E85+E83</f>
        <v>90500</v>
      </c>
      <c r="F76" s="77">
        <f>F77+F79+F81+F85+F83</f>
        <v>63236</v>
      </c>
      <c r="G76" s="97">
        <f t="shared" si="3"/>
        <v>69.87403314917127</v>
      </c>
      <c r="H76" s="100">
        <f t="shared" si="4"/>
        <v>0.09562984059339136</v>
      </c>
      <c r="I76" s="52"/>
      <c r="K76" s="55"/>
      <c r="L76" s="9"/>
    </row>
    <row r="77" spans="1:12" ht="16.5" customHeight="1">
      <c r="A77" s="75"/>
      <c r="B77" s="80">
        <v>75414</v>
      </c>
      <c r="C77" s="81" t="s">
        <v>191</v>
      </c>
      <c r="D77" s="72">
        <f>D78</f>
        <v>3000</v>
      </c>
      <c r="E77" s="72">
        <f>E78</f>
        <v>3000</v>
      </c>
      <c r="F77" s="72">
        <f>F78</f>
        <v>3000</v>
      </c>
      <c r="G77" s="98">
        <f t="shared" si="3"/>
        <v>100</v>
      </c>
      <c r="H77" s="99">
        <f t="shared" si="4"/>
        <v>0.0045368069103070095</v>
      </c>
      <c r="I77" s="52"/>
      <c r="K77" s="55"/>
      <c r="L77" s="9"/>
    </row>
    <row r="78" spans="1:12" ht="16.5" customHeight="1">
      <c r="A78" s="75"/>
      <c r="B78" s="76"/>
      <c r="C78" s="61" t="s">
        <v>58</v>
      </c>
      <c r="D78" s="72">
        <v>3000</v>
      </c>
      <c r="E78" s="72">
        <v>3000</v>
      </c>
      <c r="F78" s="72">
        <v>3000</v>
      </c>
      <c r="G78" s="98">
        <f t="shared" si="3"/>
        <v>100</v>
      </c>
      <c r="H78" s="99">
        <f t="shared" si="4"/>
        <v>0.0045368069103070095</v>
      </c>
      <c r="I78" s="52"/>
      <c r="K78" s="55"/>
      <c r="L78" s="9"/>
    </row>
    <row r="79" spans="1:12" ht="16.5" customHeight="1">
      <c r="A79" s="70"/>
      <c r="B79" s="71" t="s">
        <v>68</v>
      </c>
      <c r="C79" s="61" t="s">
        <v>69</v>
      </c>
      <c r="D79" s="72">
        <f>D80</f>
        <v>4750</v>
      </c>
      <c r="E79" s="72">
        <f>E80</f>
        <v>2450</v>
      </c>
      <c r="F79" s="72">
        <f>F80</f>
        <v>2440</v>
      </c>
      <c r="G79" s="98">
        <f t="shared" si="3"/>
        <v>99.59183673469387</v>
      </c>
      <c r="H79" s="99">
        <f t="shared" si="4"/>
        <v>0.0036899362870497013</v>
      </c>
      <c r="I79" s="52"/>
      <c r="K79" s="55"/>
      <c r="L79" s="9"/>
    </row>
    <row r="80" spans="1:12" ht="16.5" customHeight="1">
      <c r="A80" s="70"/>
      <c r="B80" s="71"/>
      <c r="C80" s="61" t="s">
        <v>58</v>
      </c>
      <c r="D80" s="72">
        <v>4750</v>
      </c>
      <c r="E80" s="72">
        <v>2450</v>
      </c>
      <c r="F80" s="72">
        <v>2440</v>
      </c>
      <c r="G80" s="98">
        <f t="shared" si="3"/>
        <v>99.59183673469387</v>
      </c>
      <c r="H80" s="99">
        <f t="shared" si="4"/>
        <v>0.0036899362870497013</v>
      </c>
      <c r="I80" s="52"/>
      <c r="K80" s="55"/>
      <c r="L80" s="9"/>
    </row>
    <row r="81" spans="1:12" ht="16.5" customHeight="1">
      <c r="A81" s="70"/>
      <c r="B81" s="71">
        <v>75421</v>
      </c>
      <c r="C81" s="61" t="s">
        <v>204</v>
      </c>
      <c r="D81" s="72">
        <f>D82</f>
        <v>1850</v>
      </c>
      <c r="E81" s="72">
        <f>E82</f>
        <v>1650</v>
      </c>
      <c r="F81" s="72">
        <f>F82</f>
        <v>1596</v>
      </c>
      <c r="G81" s="98">
        <f t="shared" si="3"/>
        <v>96.72727272727273</v>
      </c>
      <c r="H81" s="99">
        <f t="shared" si="4"/>
        <v>0.0024135812762833293</v>
      </c>
      <c r="I81" s="52"/>
      <c r="K81" s="55"/>
      <c r="L81" s="9"/>
    </row>
    <row r="82" spans="1:12" ht="16.5" customHeight="1">
      <c r="A82" s="70"/>
      <c r="B82" s="71"/>
      <c r="C82" s="61" t="s">
        <v>58</v>
      </c>
      <c r="D82" s="72">
        <v>1850</v>
      </c>
      <c r="E82" s="72">
        <v>1650</v>
      </c>
      <c r="F82" s="72">
        <v>1596</v>
      </c>
      <c r="G82" s="98">
        <f t="shared" si="3"/>
        <v>96.72727272727273</v>
      </c>
      <c r="H82" s="99">
        <f t="shared" si="4"/>
        <v>0.0024135812762833293</v>
      </c>
      <c r="I82" s="52"/>
      <c r="K82" s="55"/>
      <c r="L82" s="9"/>
    </row>
    <row r="83" spans="1:12" ht="16.5" customHeight="1">
      <c r="A83" s="70"/>
      <c r="B83" s="71">
        <v>75478</v>
      </c>
      <c r="C83" s="61" t="s">
        <v>186</v>
      </c>
      <c r="D83" s="72">
        <v>0</v>
      </c>
      <c r="E83" s="72">
        <f>E84</f>
        <v>8500</v>
      </c>
      <c r="F83" s="72">
        <f>F84</f>
        <v>8467</v>
      </c>
      <c r="G83" s="98">
        <f t="shared" si="3"/>
        <v>99.61176470588235</v>
      </c>
      <c r="H83" s="99">
        <f t="shared" si="4"/>
        <v>0.012804381369856484</v>
      </c>
      <c r="I83" s="52"/>
      <c r="K83" s="55"/>
      <c r="L83" s="9"/>
    </row>
    <row r="84" spans="1:12" ht="16.5" customHeight="1">
      <c r="A84" s="70"/>
      <c r="B84" s="71"/>
      <c r="C84" s="61" t="s">
        <v>58</v>
      </c>
      <c r="D84" s="72">
        <v>0</v>
      </c>
      <c r="E84" s="72">
        <v>8500</v>
      </c>
      <c r="F84" s="72">
        <v>8467</v>
      </c>
      <c r="G84" s="98">
        <f t="shared" si="3"/>
        <v>99.61176470588235</v>
      </c>
      <c r="H84" s="99">
        <f t="shared" si="4"/>
        <v>0.012804381369856484</v>
      </c>
      <c r="I84" s="52"/>
      <c r="K84" s="55"/>
      <c r="L84" s="9"/>
    </row>
    <row r="85" spans="1:12" ht="16.5" customHeight="1">
      <c r="A85" s="70"/>
      <c r="B85" s="71" t="s">
        <v>70</v>
      </c>
      <c r="C85" s="61" t="s">
        <v>11</v>
      </c>
      <c r="D85" s="72">
        <f>D86</f>
        <v>12400</v>
      </c>
      <c r="E85" s="72">
        <f>+E86+E87</f>
        <v>74900</v>
      </c>
      <c r="F85" s="72">
        <f>F86+F87</f>
        <v>47733</v>
      </c>
      <c r="G85" s="98">
        <f t="shared" si="3"/>
        <v>63.72897196261682</v>
      </c>
      <c r="H85" s="99">
        <f t="shared" si="4"/>
        <v>0.07218513474989484</v>
      </c>
      <c r="I85" s="52"/>
      <c r="K85" s="55"/>
      <c r="L85" s="9"/>
    </row>
    <row r="86" spans="1:12" ht="16.5" customHeight="1">
      <c r="A86" s="70"/>
      <c r="B86" s="71"/>
      <c r="C86" s="61" t="s">
        <v>58</v>
      </c>
      <c r="D86" s="72">
        <v>12400</v>
      </c>
      <c r="E86" s="72">
        <v>38900</v>
      </c>
      <c r="F86" s="72">
        <v>36421</v>
      </c>
      <c r="G86" s="98">
        <f t="shared" si="3"/>
        <v>93.62724935732648</v>
      </c>
      <c r="H86" s="99">
        <f t="shared" si="4"/>
        <v>0.0550783481600972</v>
      </c>
      <c r="I86" s="52"/>
      <c r="K86" s="55"/>
      <c r="L86" s="9"/>
    </row>
    <row r="87" spans="1:12" ht="16.5" customHeight="1">
      <c r="A87" s="70"/>
      <c r="B87" s="71"/>
      <c r="C87" s="61" t="s">
        <v>27</v>
      </c>
      <c r="D87" s="72">
        <v>0</v>
      </c>
      <c r="E87" s="72">
        <v>36000</v>
      </c>
      <c r="F87" s="72">
        <v>11312</v>
      </c>
      <c r="G87" s="98">
        <f t="shared" si="3"/>
        <v>31.422222222222224</v>
      </c>
      <c r="H87" s="99">
        <f t="shared" si="4"/>
        <v>0.017106786589797633</v>
      </c>
      <c r="I87" s="52"/>
      <c r="K87" s="55"/>
      <c r="L87" s="9"/>
    </row>
    <row r="88" spans="1:12" ht="16.5" customHeight="1">
      <c r="A88" s="75" t="s">
        <v>71</v>
      </c>
      <c r="B88" s="76"/>
      <c r="C88" s="59" t="s">
        <v>72</v>
      </c>
      <c r="D88" s="77">
        <f aca="true" t="shared" si="5" ref="D88:F89">D89</f>
        <v>1100000</v>
      </c>
      <c r="E88" s="77">
        <f t="shared" si="5"/>
        <v>1006000</v>
      </c>
      <c r="F88" s="77">
        <f t="shared" si="5"/>
        <v>708840</v>
      </c>
      <c r="G88" s="97">
        <f t="shared" si="3"/>
        <v>70.46123260437376</v>
      </c>
      <c r="H88" s="100">
        <f t="shared" si="4"/>
        <v>1.0719567367673404</v>
      </c>
      <c r="I88" s="52"/>
      <c r="K88" s="55"/>
      <c r="L88" s="9"/>
    </row>
    <row r="89" spans="1:12" ht="30.75" customHeight="1">
      <c r="A89" s="70"/>
      <c r="B89" s="71" t="s">
        <v>73</v>
      </c>
      <c r="C89" s="61" t="s">
        <v>171</v>
      </c>
      <c r="D89" s="72">
        <f t="shared" si="5"/>
        <v>1100000</v>
      </c>
      <c r="E89" s="72">
        <f t="shared" si="5"/>
        <v>1006000</v>
      </c>
      <c r="F89" s="72">
        <f t="shared" si="5"/>
        <v>708840</v>
      </c>
      <c r="G89" s="98">
        <f t="shared" si="3"/>
        <v>70.46123260437376</v>
      </c>
      <c r="H89" s="99">
        <f t="shared" si="4"/>
        <v>1.0719567367673404</v>
      </c>
      <c r="I89" s="52"/>
      <c r="K89" s="55"/>
      <c r="L89" s="9"/>
    </row>
    <row r="90" spans="1:12" ht="16.5" customHeight="1">
      <c r="A90" s="70"/>
      <c r="B90" s="71"/>
      <c r="C90" s="61" t="s">
        <v>16</v>
      </c>
      <c r="D90" s="72">
        <v>1100000</v>
      </c>
      <c r="E90" s="72">
        <v>1006000</v>
      </c>
      <c r="F90" s="72">
        <v>708840</v>
      </c>
      <c r="G90" s="98">
        <f t="shared" si="3"/>
        <v>70.46123260437376</v>
      </c>
      <c r="H90" s="99">
        <f t="shared" si="4"/>
        <v>1.0719567367673404</v>
      </c>
      <c r="I90" s="52"/>
      <c r="K90" s="55"/>
      <c r="L90" s="9"/>
    </row>
    <row r="91" spans="1:12" ht="16.5" customHeight="1">
      <c r="A91" s="75" t="s">
        <v>74</v>
      </c>
      <c r="B91" s="76"/>
      <c r="C91" s="59" t="s">
        <v>75</v>
      </c>
      <c r="D91" s="77">
        <f>D92</f>
        <v>358832</v>
      </c>
      <c r="E91" s="77">
        <f>E92</f>
        <v>80050</v>
      </c>
      <c r="F91" s="77">
        <v>0</v>
      </c>
      <c r="G91" s="98">
        <f t="shared" si="3"/>
        <v>0</v>
      </c>
      <c r="H91" s="100">
        <f t="shared" si="4"/>
        <v>0</v>
      </c>
      <c r="I91" s="54"/>
      <c r="K91" s="55"/>
      <c r="L91" s="9"/>
    </row>
    <row r="92" spans="1:12" ht="16.5" customHeight="1">
      <c r="A92" s="75"/>
      <c r="B92" s="71" t="s">
        <v>76</v>
      </c>
      <c r="C92" s="61" t="s">
        <v>77</v>
      </c>
      <c r="D92" s="72">
        <f>D93+D94+D96+D95</f>
        <v>358832</v>
      </c>
      <c r="E92" s="72">
        <f>E93+E94+E96+E95</f>
        <v>80050</v>
      </c>
      <c r="F92" s="72">
        <v>0</v>
      </c>
      <c r="G92" s="98">
        <f t="shared" si="3"/>
        <v>0</v>
      </c>
      <c r="H92" s="99">
        <f t="shared" si="4"/>
        <v>0</v>
      </c>
      <c r="I92" s="52"/>
      <c r="K92" s="55"/>
      <c r="L92" s="9"/>
    </row>
    <row r="93" spans="1:12" ht="16.5" customHeight="1">
      <c r="A93" s="75"/>
      <c r="B93" s="71"/>
      <c r="C93" s="82" t="s">
        <v>178</v>
      </c>
      <c r="D93" s="72">
        <v>97832</v>
      </c>
      <c r="E93" s="72">
        <v>0</v>
      </c>
      <c r="F93" s="72">
        <v>0</v>
      </c>
      <c r="G93" s="98">
        <v>0</v>
      </c>
      <c r="H93" s="99">
        <f t="shared" si="4"/>
        <v>0</v>
      </c>
      <c r="I93" s="52"/>
      <c r="K93" s="55"/>
      <c r="L93" s="9"/>
    </row>
    <row r="94" spans="1:12" ht="16.5" customHeight="1">
      <c r="A94" s="75"/>
      <c r="B94" s="71"/>
      <c r="C94" s="61" t="s">
        <v>175</v>
      </c>
      <c r="D94" s="72">
        <v>100000</v>
      </c>
      <c r="E94" s="72">
        <v>31044</v>
      </c>
      <c r="F94" s="72">
        <v>0</v>
      </c>
      <c r="G94" s="98">
        <f t="shared" si="3"/>
        <v>0</v>
      </c>
      <c r="H94" s="99">
        <f t="shared" si="4"/>
        <v>0</v>
      </c>
      <c r="I94" s="52"/>
      <c r="K94" s="55"/>
      <c r="L94" s="9"/>
    </row>
    <row r="95" spans="1:12" ht="16.5" customHeight="1">
      <c r="A95" s="75"/>
      <c r="B95" s="71"/>
      <c r="C95" s="61" t="s">
        <v>232</v>
      </c>
      <c r="D95" s="72">
        <v>40000</v>
      </c>
      <c r="E95" s="72">
        <v>0</v>
      </c>
      <c r="F95" s="72">
        <v>0</v>
      </c>
      <c r="G95" s="98">
        <v>0</v>
      </c>
      <c r="H95" s="99">
        <f t="shared" si="4"/>
        <v>0</v>
      </c>
      <c r="I95" s="52"/>
      <c r="K95" s="55"/>
      <c r="L95" s="9"/>
    </row>
    <row r="96" spans="1:12" ht="33" customHeight="1">
      <c r="A96" s="75"/>
      <c r="B96" s="71"/>
      <c r="C96" s="83" t="s">
        <v>205</v>
      </c>
      <c r="D96" s="72">
        <v>121000</v>
      </c>
      <c r="E96" s="72">
        <v>49006</v>
      </c>
      <c r="F96" s="72">
        <v>0</v>
      </c>
      <c r="G96" s="98">
        <f t="shared" si="3"/>
        <v>0</v>
      </c>
      <c r="H96" s="99">
        <f t="shared" si="4"/>
        <v>0</v>
      </c>
      <c r="I96" s="52"/>
      <c r="K96" s="55"/>
      <c r="L96" s="9"/>
    </row>
    <row r="97" spans="1:12" ht="16.5" customHeight="1">
      <c r="A97" s="75" t="s">
        <v>78</v>
      </c>
      <c r="B97" s="76"/>
      <c r="C97" s="59" t="s">
        <v>79</v>
      </c>
      <c r="D97" s="77">
        <f>D98+D103+D108+D114+D116+D121+D125+D129+D131</f>
        <v>13426779</v>
      </c>
      <c r="E97" s="77">
        <f>E98+E103+E108+E114+E116+E121+E125+E129+E131</f>
        <v>12035324</v>
      </c>
      <c r="F97" s="77">
        <f>F98+F103+F108+F114+F116+F121+F125+F129+F131</f>
        <v>11837946</v>
      </c>
      <c r="G97" s="97">
        <f t="shared" si="3"/>
        <v>98.36001091453791</v>
      </c>
      <c r="H97" s="100">
        <f t="shared" si="4"/>
        <v>17.902158405547077</v>
      </c>
      <c r="I97" s="52"/>
      <c r="K97" s="55"/>
      <c r="L97" s="9"/>
    </row>
    <row r="98" spans="1:12" ht="16.5" customHeight="1">
      <c r="A98" s="70"/>
      <c r="B98" s="71" t="s">
        <v>80</v>
      </c>
      <c r="C98" s="61" t="s">
        <v>81</v>
      </c>
      <c r="D98" s="72">
        <f>D99</f>
        <v>1440180</v>
      </c>
      <c r="E98" s="72">
        <f>E99</f>
        <v>1414863</v>
      </c>
      <c r="F98" s="72">
        <f>F99</f>
        <v>1374637</v>
      </c>
      <c r="G98" s="98">
        <f t="shared" si="3"/>
        <v>97.1568978763315</v>
      </c>
      <c r="H98" s="99">
        <f t="shared" si="4"/>
        <v>2.0788208802545656</v>
      </c>
      <c r="I98" s="52"/>
      <c r="K98" s="55"/>
      <c r="L98" s="9"/>
    </row>
    <row r="99" spans="1:12" ht="16.5" customHeight="1">
      <c r="A99" s="70"/>
      <c r="B99" s="71"/>
      <c r="C99" s="61" t="s">
        <v>16</v>
      </c>
      <c r="D99" s="72">
        <v>1440180</v>
      </c>
      <c r="E99" s="72">
        <v>1414863</v>
      </c>
      <c r="F99" s="72">
        <v>1374637</v>
      </c>
      <c r="G99" s="98">
        <f t="shared" si="3"/>
        <v>97.1568978763315</v>
      </c>
      <c r="H99" s="99">
        <f t="shared" si="4"/>
        <v>2.0788208802545656</v>
      </c>
      <c r="I99" s="52"/>
      <c r="K99" s="55"/>
      <c r="L99" s="9"/>
    </row>
    <row r="100" spans="1:12" ht="16.5" customHeight="1">
      <c r="A100" s="70"/>
      <c r="B100" s="71"/>
      <c r="C100" s="61" t="s">
        <v>210</v>
      </c>
      <c r="D100" s="72">
        <v>840970</v>
      </c>
      <c r="E100" s="72">
        <v>726449</v>
      </c>
      <c r="F100" s="72">
        <v>726431</v>
      </c>
      <c r="G100" s="98">
        <f t="shared" si="3"/>
        <v>99.9975221935745</v>
      </c>
      <c r="H100" s="99">
        <f t="shared" si="4"/>
        <v>1.0985590602204105</v>
      </c>
      <c r="I100" s="52"/>
      <c r="K100" s="55"/>
      <c r="L100" s="9"/>
    </row>
    <row r="101" spans="1:12" ht="16.5" customHeight="1">
      <c r="A101" s="70"/>
      <c r="B101" s="71"/>
      <c r="C101" s="61" t="s">
        <v>82</v>
      </c>
      <c r="D101" s="72">
        <v>498790</v>
      </c>
      <c r="E101" s="72">
        <v>588294</v>
      </c>
      <c r="F101" s="72">
        <v>548264</v>
      </c>
      <c r="G101" s="98">
        <f t="shared" si="3"/>
        <v>93.1955790812077</v>
      </c>
      <c r="H101" s="99">
        <f t="shared" si="4"/>
        <v>0.8291226346241874</v>
      </c>
      <c r="I101" s="52"/>
      <c r="K101" s="55"/>
      <c r="L101" s="9"/>
    </row>
    <row r="102" spans="1:12" ht="16.5" customHeight="1">
      <c r="A102" s="70"/>
      <c r="B102" s="71"/>
      <c r="C102" s="61" t="s">
        <v>226</v>
      </c>
      <c r="D102" s="72">
        <v>34000</v>
      </c>
      <c r="E102" s="72">
        <v>33700</v>
      </c>
      <c r="F102" s="72">
        <v>33613</v>
      </c>
      <c r="G102" s="98">
        <f t="shared" si="3"/>
        <v>99.74183976261128</v>
      </c>
      <c r="H102" s="99">
        <f t="shared" si="4"/>
        <v>0.050831896892049845</v>
      </c>
      <c r="I102" s="52"/>
      <c r="K102" s="55"/>
      <c r="L102" s="9"/>
    </row>
    <row r="103" spans="1:12" ht="16.5" customHeight="1">
      <c r="A103" s="70"/>
      <c r="B103" s="71" t="s">
        <v>83</v>
      </c>
      <c r="C103" s="61" t="s">
        <v>84</v>
      </c>
      <c r="D103" s="72">
        <f>D104</f>
        <v>4455467</v>
      </c>
      <c r="E103" s="72">
        <f>E104+E105</f>
        <v>4035901</v>
      </c>
      <c r="F103" s="72">
        <f>F104+F105</f>
        <v>3966161</v>
      </c>
      <c r="G103" s="98">
        <f t="shared" si="3"/>
        <v>98.27200914987756</v>
      </c>
      <c r="H103" s="99">
        <f t="shared" si="4"/>
        <v>5.997902210730054</v>
      </c>
      <c r="I103" s="52"/>
      <c r="K103" s="55"/>
      <c r="L103" s="9"/>
    </row>
    <row r="104" spans="1:12" ht="16.5" customHeight="1">
      <c r="A104" s="70"/>
      <c r="B104" s="71"/>
      <c r="C104" s="61" t="s">
        <v>16</v>
      </c>
      <c r="D104" s="72">
        <v>4455467</v>
      </c>
      <c r="E104" s="72">
        <v>3975901</v>
      </c>
      <c r="F104" s="72">
        <v>3906252</v>
      </c>
      <c r="G104" s="98">
        <f t="shared" si="3"/>
        <v>98.24822096928469</v>
      </c>
      <c r="H104" s="99">
        <f t="shared" si="4"/>
        <v>5.907303689000193</v>
      </c>
      <c r="I104" s="52"/>
      <c r="K104" s="55"/>
      <c r="L104" s="9"/>
    </row>
    <row r="105" spans="1:12" ht="16.5" customHeight="1">
      <c r="A105" s="70"/>
      <c r="B105" s="71"/>
      <c r="C105" s="61" t="s">
        <v>27</v>
      </c>
      <c r="D105" s="72"/>
      <c r="E105" s="72">
        <v>60000</v>
      </c>
      <c r="F105" s="72">
        <v>59909</v>
      </c>
      <c r="G105" s="98">
        <f t="shared" si="3"/>
        <v>99.84833333333333</v>
      </c>
      <c r="H105" s="99">
        <f t="shared" si="4"/>
        <v>0.09059852172986088</v>
      </c>
      <c r="I105" s="52"/>
      <c r="K105" s="55"/>
      <c r="L105" s="9"/>
    </row>
    <row r="106" spans="1:9" ht="16.5" customHeight="1">
      <c r="A106" s="70"/>
      <c r="B106" s="71"/>
      <c r="C106" s="61" t="s">
        <v>210</v>
      </c>
      <c r="D106" s="72">
        <v>3641638</v>
      </c>
      <c r="E106" s="72">
        <v>3312589</v>
      </c>
      <c r="F106" s="72">
        <v>3271739</v>
      </c>
      <c r="G106" s="98">
        <f t="shared" si="3"/>
        <v>98.76682558566728</v>
      </c>
      <c r="H106" s="99">
        <f t="shared" si="4"/>
        <v>4.947749367973649</v>
      </c>
      <c r="I106" s="52"/>
    </row>
    <row r="107" spans="1:9" ht="16.5" customHeight="1">
      <c r="A107" s="70"/>
      <c r="B107" s="71"/>
      <c r="C107" s="61" t="s">
        <v>226</v>
      </c>
      <c r="D107" s="72">
        <v>9440</v>
      </c>
      <c r="E107" s="72">
        <v>17970</v>
      </c>
      <c r="F107" s="72">
        <v>16086</v>
      </c>
      <c r="G107" s="98">
        <f t="shared" si="3"/>
        <v>89.51585976627713</v>
      </c>
      <c r="H107" s="99">
        <f t="shared" si="4"/>
        <v>0.024326358653066187</v>
      </c>
      <c r="I107" s="52"/>
    </row>
    <row r="108" spans="1:9" ht="16.5" customHeight="1">
      <c r="A108" s="70"/>
      <c r="B108" s="71" t="s">
        <v>85</v>
      </c>
      <c r="C108" s="61" t="s">
        <v>86</v>
      </c>
      <c r="D108" s="72">
        <f>D109</f>
        <v>1810097</v>
      </c>
      <c r="E108" s="72">
        <f>E109+E112</f>
        <v>1516208</v>
      </c>
      <c r="F108" s="72">
        <f>F109+F112</f>
        <v>1486393</v>
      </c>
      <c r="G108" s="98">
        <f t="shared" si="3"/>
        <v>98.03358114453954</v>
      </c>
      <c r="H108" s="99">
        <f t="shared" si="4"/>
        <v>2.2478260112773225</v>
      </c>
      <c r="I108" s="52"/>
    </row>
    <row r="109" spans="1:9" ht="16.5" customHeight="1">
      <c r="A109" s="70"/>
      <c r="B109" s="71"/>
      <c r="C109" s="61" t="s">
        <v>16</v>
      </c>
      <c r="D109" s="72">
        <v>1810097</v>
      </c>
      <c r="E109" s="72">
        <v>1508208</v>
      </c>
      <c r="F109" s="72">
        <v>1478583</v>
      </c>
      <c r="G109" s="98">
        <f t="shared" si="3"/>
        <v>98.03574838483816</v>
      </c>
      <c r="H109" s="99">
        <f t="shared" si="4"/>
        <v>2.236015190620823</v>
      </c>
      <c r="I109" s="52"/>
    </row>
    <row r="110" spans="1:9" ht="16.5" customHeight="1">
      <c r="A110" s="70"/>
      <c r="B110" s="71"/>
      <c r="C110" s="61" t="s">
        <v>211</v>
      </c>
      <c r="D110" s="72">
        <v>1441874</v>
      </c>
      <c r="E110" s="72">
        <v>1105581</v>
      </c>
      <c r="F110" s="72">
        <v>1105345</v>
      </c>
      <c r="G110" s="98">
        <f t="shared" si="3"/>
        <v>99.97865375761702</v>
      </c>
      <c r="H110" s="99">
        <f t="shared" si="4"/>
        <v>1.6715789447577671</v>
      </c>
      <c r="I110" s="52"/>
    </row>
    <row r="111" spans="1:9" ht="16.5" customHeight="1">
      <c r="A111" s="70"/>
      <c r="B111" s="71"/>
      <c r="C111" s="61" t="s">
        <v>226</v>
      </c>
      <c r="D111" s="72">
        <v>22000</v>
      </c>
      <c r="E111" s="72">
        <v>19400</v>
      </c>
      <c r="F111" s="72">
        <v>19375</v>
      </c>
      <c r="G111" s="98">
        <f t="shared" si="3"/>
        <v>99.87113402061856</v>
      </c>
      <c r="H111" s="99">
        <f t="shared" si="4"/>
        <v>0.029300211295732775</v>
      </c>
      <c r="I111" s="52"/>
    </row>
    <row r="112" spans="1:9" ht="16.5" customHeight="1">
      <c r="A112" s="70"/>
      <c r="B112" s="71"/>
      <c r="C112" s="61" t="s">
        <v>188</v>
      </c>
      <c r="D112" s="72">
        <v>0</v>
      </c>
      <c r="E112" s="72">
        <v>8000</v>
      </c>
      <c r="F112" s="72">
        <v>7810</v>
      </c>
      <c r="G112" s="98">
        <f t="shared" si="3"/>
        <v>97.625</v>
      </c>
      <c r="H112" s="99">
        <f t="shared" si="4"/>
        <v>0.011810820656499249</v>
      </c>
      <c r="I112" s="52"/>
    </row>
    <row r="113" spans="1:9" ht="16.5" customHeight="1">
      <c r="A113" s="70"/>
      <c r="B113" s="71"/>
      <c r="C113" s="61" t="s">
        <v>87</v>
      </c>
      <c r="D113" s="72">
        <v>157454</v>
      </c>
      <c r="E113" s="72">
        <v>164042</v>
      </c>
      <c r="F113" s="72">
        <v>146518</v>
      </c>
      <c r="G113" s="98">
        <f t="shared" si="3"/>
        <v>89.31736994184416</v>
      </c>
      <c r="H113" s="99">
        <f t="shared" si="4"/>
        <v>0.22157462496145414</v>
      </c>
      <c r="I113" s="52"/>
    </row>
    <row r="114" spans="1:9" ht="16.5" customHeight="1">
      <c r="A114" s="70"/>
      <c r="B114" s="71" t="s">
        <v>88</v>
      </c>
      <c r="C114" s="61" t="s">
        <v>89</v>
      </c>
      <c r="D114" s="72">
        <f>D115</f>
        <v>23000</v>
      </c>
      <c r="E114" s="72">
        <f>E115</f>
        <v>19500</v>
      </c>
      <c r="F114" s="72">
        <f>F115</f>
        <v>12408</v>
      </c>
      <c r="G114" s="98">
        <f t="shared" si="3"/>
        <v>63.63076923076923</v>
      </c>
      <c r="H114" s="99">
        <f t="shared" si="4"/>
        <v>0.018764233381029793</v>
      </c>
      <c r="I114" s="52"/>
    </row>
    <row r="115" spans="1:9" ht="16.5" customHeight="1">
      <c r="A115" s="70"/>
      <c r="B115" s="71"/>
      <c r="C115" s="61" t="s">
        <v>90</v>
      </c>
      <c r="D115" s="72">
        <v>23000</v>
      </c>
      <c r="E115" s="72">
        <v>19500</v>
      </c>
      <c r="F115" s="72">
        <v>12408</v>
      </c>
      <c r="G115" s="98">
        <f t="shared" si="3"/>
        <v>63.63076923076923</v>
      </c>
      <c r="H115" s="99">
        <f t="shared" si="4"/>
        <v>0.018764233381029793</v>
      </c>
      <c r="I115" s="52"/>
    </row>
    <row r="116" spans="1:9" ht="16.5" customHeight="1">
      <c r="A116" s="70"/>
      <c r="B116" s="71" t="s">
        <v>91</v>
      </c>
      <c r="C116" s="61" t="s">
        <v>92</v>
      </c>
      <c r="D116" s="72">
        <f>D117</f>
        <v>3292137</v>
      </c>
      <c r="E116" s="72">
        <f>E117</f>
        <v>3008458</v>
      </c>
      <c r="F116" s="72">
        <f>F117</f>
        <v>2983890</v>
      </c>
      <c r="G116" s="98">
        <f t="shared" si="3"/>
        <v>99.18336902160509</v>
      </c>
      <c r="H116" s="99">
        <f t="shared" si="4"/>
        <v>4.512444257198661</v>
      </c>
      <c r="I116" s="52"/>
    </row>
    <row r="117" spans="1:9" ht="16.5" customHeight="1">
      <c r="A117" s="70"/>
      <c r="B117" s="71"/>
      <c r="C117" s="61" t="s">
        <v>16</v>
      </c>
      <c r="D117" s="72">
        <v>3292137</v>
      </c>
      <c r="E117" s="72">
        <v>3008458</v>
      </c>
      <c r="F117" s="72">
        <v>2983890</v>
      </c>
      <c r="G117" s="98">
        <f t="shared" si="3"/>
        <v>99.18336902160509</v>
      </c>
      <c r="H117" s="99">
        <f t="shared" si="4"/>
        <v>4.512444257198661</v>
      </c>
      <c r="I117" s="52"/>
    </row>
    <row r="118" spans="1:9" ht="16.5" customHeight="1">
      <c r="A118" s="70"/>
      <c r="B118" s="71"/>
      <c r="C118" s="61" t="s">
        <v>188</v>
      </c>
      <c r="D118" s="72">
        <v>0</v>
      </c>
      <c r="E118" s="72">
        <v>0</v>
      </c>
      <c r="F118" s="72">
        <v>0</v>
      </c>
      <c r="G118" s="98">
        <v>0</v>
      </c>
      <c r="H118" s="99">
        <f t="shared" si="4"/>
        <v>0</v>
      </c>
      <c r="I118" s="52"/>
    </row>
    <row r="119" spans="1:9" ht="16.5" customHeight="1">
      <c r="A119" s="70"/>
      <c r="B119" s="71"/>
      <c r="C119" s="61" t="s">
        <v>210</v>
      </c>
      <c r="D119" s="72">
        <v>2874974</v>
      </c>
      <c r="E119" s="72">
        <v>2458920</v>
      </c>
      <c r="F119" s="72">
        <v>2444845</v>
      </c>
      <c r="G119" s="98">
        <f t="shared" si="3"/>
        <v>99.42759422836042</v>
      </c>
      <c r="H119" s="99">
        <f t="shared" si="4"/>
        <v>3.697263230209847</v>
      </c>
      <c r="I119" s="52"/>
    </row>
    <row r="120" spans="1:9" ht="16.5" customHeight="1">
      <c r="A120" s="70"/>
      <c r="B120" s="71"/>
      <c r="C120" s="61" t="s">
        <v>226</v>
      </c>
      <c r="D120" s="72">
        <v>6460</v>
      </c>
      <c r="E120" s="72">
        <v>16860</v>
      </c>
      <c r="F120" s="72">
        <v>15322</v>
      </c>
      <c r="G120" s="98">
        <f t="shared" si="3"/>
        <v>90.87781731909845</v>
      </c>
      <c r="H120" s="99">
        <f t="shared" si="4"/>
        <v>0.023170985159908</v>
      </c>
      <c r="I120" s="52"/>
    </row>
    <row r="121" spans="1:9" ht="16.5" customHeight="1">
      <c r="A121" s="70"/>
      <c r="B121" s="71" t="s">
        <v>95</v>
      </c>
      <c r="C121" s="61" t="s">
        <v>96</v>
      </c>
      <c r="D121" s="72">
        <f>D122</f>
        <v>1185961</v>
      </c>
      <c r="E121" s="72">
        <f>E122</f>
        <v>1040634</v>
      </c>
      <c r="F121" s="72">
        <f>F122</f>
        <v>1035658</v>
      </c>
      <c r="G121" s="98">
        <f t="shared" si="3"/>
        <v>99.52182996135048</v>
      </c>
      <c r="H121" s="99">
        <f t="shared" si="4"/>
        <v>1.5661934570382459</v>
      </c>
      <c r="I121" s="52"/>
    </row>
    <row r="122" spans="1:9" ht="16.5" customHeight="1">
      <c r="A122" s="70"/>
      <c r="B122" s="71"/>
      <c r="C122" s="61" t="s">
        <v>16</v>
      </c>
      <c r="D122" s="72">
        <v>1185961</v>
      </c>
      <c r="E122" s="72">
        <v>1040634</v>
      </c>
      <c r="F122" s="72">
        <v>1035658</v>
      </c>
      <c r="G122" s="98">
        <f t="shared" si="3"/>
        <v>99.52182996135048</v>
      </c>
      <c r="H122" s="99">
        <f t="shared" si="4"/>
        <v>1.5661934570382459</v>
      </c>
      <c r="I122" s="52"/>
    </row>
    <row r="123" spans="1:9" ht="16.5" customHeight="1">
      <c r="A123" s="70"/>
      <c r="B123" s="71"/>
      <c r="C123" s="61" t="s">
        <v>210</v>
      </c>
      <c r="D123" s="72">
        <v>994279</v>
      </c>
      <c r="E123" s="72">
        <v>842325</v>
      </c>
      <c r="F123" s="72">
        <v>840190</v>
      </c>
      <c r="G123" s="98">
        <f t="shared" si="3"/>
        <v>99.74653488855252</v>
      </c>
      <c r="H123" s="99">
        <f t="shared" si="4"/>
        <v>1.270593265990282</v>
      </c>
      <c r="I123" s="52"/>
    </row>
    <row r="124" spans="1:9" ht="16.5" customHeight="1">
      <c r="A124" s="70"/>
      <c r="B124" s="71"/>
      <c r="C124" s="61" t="s">
        <v>226</v>
      </c>
      <c r="D124" s="72">
        <v>33088</v>
      </c>
      <c r="E124" s="72">
        <v>1324</v>
      </c>
      <c r="F124" s="72">
        <v>890</v>
      </c>
      <c r="G124" s="98">
        <f t="shared" si="3"/>
        <v>67.22054380664653</v>
      </c>
      <c r="H124" s="99">
        <f t="shared" si="4"/>
        <v>0.0013459193833910796</v>
      </c>
      <c r="I124" s="52"/>
    </row>
    <row r="125" spans="1:9" ht="16.5" customHeight="1">
      <c r="A125" s="70"/>
      <c r="B125" s="71" t="s">
        <v>97</v>
      </c>
      <c r="C125" s="61" t="s">
        <v>98</v>
      </c>
      <c r="D125" s="72">
        <f>D126</f>
        <v>876733</v>
      </c>
      <c r="E125" s="72">
        <f>E126</f>
        <v>733834</v>
      </c>
      <c r="F125" s="72">
        <f>F126</f>
        <v>730157</v>
      </c>
      <c r="G125" s="98">
        <f t="shared" si="3"/>
        <v>99.49893300119645</v>
      </c>
      <c r="H125" s="99">
        <f t="shared" si="4"/>
        <v>1.104193774403012</v>
      </c>
      <c r="I125" s="52"/>
    </row>
    <row r="126" spans="1:9" ht="16.5" customHeight="1">
      <c r="A126" s="70"/>
      <c r="B126" s="71"/>
      <c r="C126" s="61" t="s">
        <v>51</v>
      </c>
      <c r="D126" s="72">
        <v>876733</v>
      </c>
      <c r="E126" s="72">
        <v>733834</v>
      </c>
      <c r="F126" s="72">
        <v>730157</v>
      </c>
      <c r="G126" s="98">
        <f t="shared" si="3"/>
        <v>99.49893300119645</v>
      </c>
      <c r="H126" s="99">
        <f t="shared" si="4"/>
        <v>1.104193774403012</v>
      </c>
      <c r="I126" s="52"/>
    </row>
    <row r="127" spans="1:9" ht="16.5" customHeight="1">
      <c r="A127" s="70"/>
      <c r="B127" s="71"/>
      <c r="C127" s="61" t="s">
        <v>214</v>
      </c>
      <c r="D127" s="72">
        <v>752625</v>
      </c>
      <c r="E127" s="72">
        <v>577184</v>
      </c>
      <c r="F127" s="72">
        <v>576955</v>
      </c>
      <c r="G127" s="98">
        <f t="shared" si="3"/>
        <v>99.9603246105228</v>
      </c>
      <c r="H127" s="99">
        <f t="shared" si="4"/>
        <v>0.8725111436453936</v>
      </c>
      <c r="I127" s="52"/>
    </row>
    <row r="128" spans="1:9" ht="16.5" customHeight="1">
      <c r="A128" s="70"/>
      <c r="B128" s="71"/>
      <c r="C128" s="61" t="s">
        <v>226</v>
      </c>
      <c r="D128" s="72">
        <v>3600</v>
      </c>
      <c r="E128" s="72">
        <v>3600</v>
      </c>
      <c r="F128" s="72">
        <v>3496</v>
      </c>
      <c r="G128" s="98">
        <f t="shared" si="3"/>
        <v>97.11111111111111</v>
      </c>
      <c r="H128" s="99">
        <f t="shared" si="4"/>
        <v>0.0052868923194777685</v>
      </c>
      <c r="I128" s="52"/>
    </row>
    <row r="129" spans="1:9" ht="16.5" customHeight="1">
      <c r="A129" s="70"/>
      <c r="B129" s="71" t="s">
        <v>100</v>
      </c>
      <c r="C129" s="61" t="s">
        <v>101</v>
      </c>
      <c r="D129" s="72">
        <f>D130</f>
        <v>65753</v>
      </c>
      <c r="E129" s="72">
        <f>E130</f>
        <v>38262</v>
      </c>
      <c r="F129" s="72">
        <f>F130</f>
        <v>23837</v>
      </c>
      <c r="G129" s="98">
        <f t="shared" si="3"/>
        <v>62.29940933563326</v>
      </c>
      <c r="H129" s="99">
        <f t="shared" si="4"/>
        <v>0.0360479554403294</v>
      </c>
      <c r="I129" s="52"/>
    </row>
    <row r="130" spans="1:9" ht="16.5" customHeight="1">
      <c r="A130" s="70"/>
      <c r="B130" s="71"/>
      <c r="C130" s="61" t="s">
        <v>58</v>
      </c>
      <c r="D130" s="72">
        <v>65753</v>
      </c>
      <c r="E130" s="72">
        <v>38262</v>
      </c>
      <c r="F130" s="72">
        <v>23837</v>
      </c>
      <c r="G130" s="98">
        <f t="shared" si="3"/>
        <v>62.29940933563326</v>
      </c>
      <c r="H130" s="99">
        <f t="shared" si="4"/>
        <v>0.0360479554403294</v>
      </c>
      <c r="I130" s="52"/>
    </row>
    <row r="131" spans="1:9" ht="16.5" customHeight="1">
      <c r="A131" s="70"/>
      <c r="B131" s="71" t="s">
        <v>102</v>
      </c>
      <c r="C131" s="61" t="s">
        <v>11</v>
      </c>
      <c r="D131" s="72">
        <f>D132</f>
        <v>277451</v>
      </c>
      <c r="E131" s="72">
        <f>E132</f>
        <v>227664</v>
      </c>
      <c r="F131" s="72">
        <f>F132</f>
        <v>224805</v>
      </c>
      <c r="G131" s="98">
        <f t="shared" si="3"/>
        <v>98.74420198186802</v>
      </c>
      <c r="H131" s="99">
        <f t="shared" si="4"/>
        <v>0.33996562582385575</v>
      </c>
      <c r="I131" s="52"/>
    </row>
    <row r="132" spans="1:9" ht="16.5" customHeight="1">
      <c r="A132" s="70"/>
      <c r="B132" s="71"/>
      <c r="C132" s="61" t="s">
        <v>16</v>
      </c>
      <c r="D132" s="72">
        <v>277451</v>
      </c>
      <c r="E132" s="72">
        <v>227664</v>
      </c>
      <c r="F132" s="72">
        <v>224805</v>
      </c>
      <c r="G132" s="98">
        <f t="shared" si="3"/>
        <v>98.74420198186802</v>
      </c>
      <c r="H132" s="99">
        <f t="shared" si="4"/>
        <v>0.33996562582385575</v>
      </c>
      <c r="I132" s="52"/>
    </row>
    <row r="133" spans="1:9" ht="16.5" customHeight="1">
      <c r="A133" s="70"/>
      <c r="B133" s="71"/>
      <c r="C133" s="61" t="s">
        <v>210</v>
      </c>
      <c r="D133" s="72">
        <v>12100</v>
      </c>
      <c r="E133" s="72">
        <v>4990</v>
      </c>
      <c r="F133" s="72">
        <v>4990</v>
      </c>
      <c r="G133" s="98">
        <f t="shared" si="3"/>
        <v>100</v>
      </c>
      <c r="H133" s="99">
        <f t="shared" si="4"/>
        <v>0.00754622216081066</v>
      </c>
      <c r="I133" s="52"/>
    </row>
    <row r="134" spans="1:9" ht="16.5" customHeight="1">
      <c r="A134" s="70"/>
      <c r="B134" s="71"/>
      <c r="C134" s="61" t="s">
        <v>226</v>
      </c>
      <c r="D134" s="72">
        <v>15037</v>
      </c>
      <c r="E134" s="72">
        <v>5760</v>
      </c>
      <c r="F134" s="72">
        <v>4002</v>
      </c>
      <c r="G134" s="98">
        <f t="shared" si="3"/>
        <v>69.47916666666667</v>
      </c>
      <c r="H134" s="99">
        <f t="shared" si="4"/>
        <v>0.006052100418349551</v>
      </c>
      <c r="I134" s="52"/>
    </row>
    <row r="135" spans="1:9" ht="16.5" customHeight="1">
      <c r="A135" s="75" t="s">
        <v>103</v>
      </c>
      <c r="B135" s="76"/>
      <c r="C135" s="59" t="s">
        <v>104</v>
      </c>
      <c r="D135" s="77">
        <f>D136+D139</f>
        <v>5220436</v>
      </c>
      <c r="E135" s="77">
        <f>E136+E139</f>
        <v>5152757</v>
      </c>
      <c r="F135" s="77">
        <f>F136+F139</f>
        <v>5131666</v>
      </c>
      <c r="G135" s="97">
        <f t="shared" si="3"/>
        <v>99.59068514195411</v>
      </c>
      <c r="H135" s="100">
        <f t="shared" si="4"/>
        <v>7.760459256729177</v>
      </c>
      <c r="I135" s="52"/>
    </row>
    <row r="136" spans="1:9" ht="16.5" customHeight="1">
      <c r="A136" s="70"/>
      <c r="B136" s="71" t="s">
        <v>105</v>
      </c>
      <c r="C136" s="61" t="s">
        <v>106</v>
      </c>
      <c r="D136" s="72">
        <f>D137</f>
        <v>435000</v>
      </c>
      <c r="E136" s="72">
        <f>E137</f>
        <v>435000</v>
      </c>
      <c r="F136" s="72">
        <f>F137</f>
        <v>425775</v>
      </c>
      <c r="G136" s="98">
        <f t="shared" si="3"/>
        <v>97.87931034482759</v>
      </c>
      <c r="H136" s="99">
        <f t="shared" si="4"/>
        <v>0.6438863207453224</v>
      </c>
      <c r="I136" s="52"/>
    </row>
    <row r="137" spans="1:9" ht="16.5" customHeight="1">
      <c r="A137" s="70"/>
      <c r="B137" s="71"/>
      <c r="C137" s="61" t="s">
        <v>107</v>
      </c>
      <c r="D137" s="72">
        <v>435000</v>
      </c>
      <c r="E137" s="72">
        <v>435000</v>
      </c>
      <c r="F137" s="72">
        <v>425775</v>
      </c>
      <c r="G137" s="98">
        <f aca="true" t="shared" si="6" ref="G137:G200">F137/E137*100</f>
        <v>97.87931034482759</v>
      </c>
      <c r="H137" s="99">
        <f aca="true" t="shared" si="7" ref="H137:H200">SUM((F137/66125803)*100)</f>
        <v>0.6438863207453224</v>
      </c>
      <c r="I137" s="52"/>
    </row>
    <row r="138" spans="1:9" ht="16.5" customHeight="1">
      <c r="A138" s="70"/>
      <c r="B138" s="71"/>
      <c r="C138" s="61" t="s">
        <v>67</v>
      </c>
      <c r="D138" s="72">
        <v>0</v>
      </c>
      <c r="E138" s="72"/>
      <c r="F138" s="72"/>
      <c r="G138" s="98">
        <v>0</v>
      </c>
      <c r="H138" s="99">
        <f t="shared" si="7"/>
        <v>0</v>
      </c>
      <c r="I138" s="52"/>
    </row>
    <row r="139" spans="1:9" ht="30.75" customHeight="1">
      <c r="A139" s="70"/>
      <c r="B139" s="71" t="s">
        <v>110</v>
      </c>
      <c r="C139" s="61" t="s">
        <v>111</v>
      </c>
      <c r="D139" s="72">
        <f>D140</f>
        <v>4785436</v>
      </c>
      <c r="E139" s="72">
        <f>E140</f>
        <v>4717757</v>
      </c>
      <c r="F139" s="72">
        <f>F140</f>
        <v>4705891</v>
      </c>
      <c r="G139" s="98">
        <f t="shared" si="6"/>
        <v>99.74848217065863</v>
      </c>
      <c r="H139" s="99">
        <f t="shared" si="7"/>
        <v>7.1165729359838545</v>
      </c>
      <c r="I139" s="52"/>
    </row>
    <row r="140" spans="1:9" ht="16.5" customHeight="1">
      <c r="A140" s="70"/>
      <c r="B140" s="71"/>
      <c r="C140" s="61" t="s">
        <v>16</v>
      </c>
      <c r="D140" s="72">
        <v>4785436</v>
      </c>
      <c r="E140" s="72">
        <v>4717757</v>
      </c>
      <c r="F140" s="72">
        <v>4705891</v>
      </c>
      <c r="G140" s="98">
        <f t="shared" si="6"/>
        <v>99.74848217065863</v>
      </c>
      <c r="H140" s="99">
        <f t="shared" si="7"/>
        <v>7.1165729359838545</v>
      </c>
      <c r="I140" s="52"/>
    </row>
    <row r="141" spans="1:9" ht="16.5" customHeight="1">
      <c r="A141" s="75" t="s">
        <v>112</v>
      </c>
      <c r="B141" s="76"/>
      <c r="C141" s="59" t="s">
        <v>113</v>
      </c>
      <c r="D141" s="77">
        <f>D142+D148+D154+D160+D165+D168</f>
        <v>15437990</v>
      </c>
      <c r="E141" s="77">
        <f>E142+E148+E154+E160+E165+E168</f>
        <v>16647506</v>
      </c>
      <c r="F141" s="77">
        <f>F142+F148+F154+F160+F165+F168</f>
        <v>16543576</v>
      </c>
      <c r="G141" s="97">
        <f t="shared" si="6"/>
        <v>99.3757022823719</v>
      </c>
      <c r="H141" s="100">
        <f t="shared" si="7"/>
        <v>25.018336639329736</v>
      </c>
      <c r="I141" s="52"/>
    </row>
    <row r="142" spans="1:9" ht="16.5" customHeight="1">
      <c r="A142" s="70"/>
      <c r="B142" s="71" t="s">
        <v>114</v>
      </c>
      <c r="C142" s="61" t="s">
        <v>115</v>
      </c>
      <c r="D142" s="84">
        <f>D143+D147</f>
        <v>1982085</v>
      </c>
      <c r="E142" s="84">
        <f>E143+E147</f>
        <v>1975465</v>
      </c>
      <c r="F142" s="84">
        <f>F143+F147</f>
        <v>1954502</v>
      </c>
      <c r="G142" s="98">
        <f t="shared" si="6"/>
        <v>98.93883212306976</v>
      </c>
      <c r="H142" s="99">
        <f t="shared" si="7"/>
        <v>2.955732726602957</v>
      </c>
      <c r="I142" s="52"/>
    </row>
    <row r="143" spans="1:9" ht="16.5" customHeight="1">
      <c r="A143" s="70"/>
      <c r="B143" s="71"/>
      <c r="C143" s="61" t="s">
        <v>16</v>
      </c>
      <c r="D143" s="84">
        <v>1982085</v>
      </c>
      <c r="E143" s="84">
        <v>1975465</v>
      </c>
      <c r="F143" s="84">
        <v>1954502</v>
      </c>
      <c r="G143" s="98">
        <f t="shared" si="6"/>
        <v>98.93883212306976</v>
      </c>
      <c r="H143" s="99">
        <f t="shared" si="7"/>
        <v>2.955732726602957</v>
      </c>
      <c r="I143" s="52"/>
    </row>
    <row r="144" spans="1:9" ht="16.5" customHeight="1">
      <c r="A144" s="70"/>
      <c r="B144" s="71"/>
      <c r="C144" s="61" t="s">
        <v>210</v>
      </c>
      <c r="D144" s="84">
        <v>681045</v>
      </c>
      <c r="E144" s="84">
        <v>716655</v>
      </c>
      <c r="F144" s="84">
        <v>716654</v>
      </c>
      <c r="G144" s="98">
        <f t="shared" si="6"/>
        <v>99.99986046284475</v>
      </c>
      <c r="H144" s="99">
        <f t="shared" si="7"/>
        <v>1.0837736064997199</v>
      </c>
      <c r="I144" s="52"/>
    </row>
    <row r="145" spans="1:9" ht="16.5" customHeight="1">
      <c r="A145" s="70"/>
      <c r="B145" s="71"/>
      <c r="C145" s="61" t="s">
        <v>238</v>
      </c>
      <c r="D145" s="84">
        <v>851295</v>
      </c>
      <c r="E145" s="84">
        <v>841295</v>
      </c>
      <c r="F145" s="84">
        <v>820349</v>
      </c>
      <c r="G145" s="98">
        <f t="shared" si="6"/>
        <v>97.51026690994242</v>
      </c>
      <c r="H145" s="99">
        <f t="shared" si="7"/>
        <v>1.2405883373544817</v>
      </c>
      <c r="I145" s="52"/>
    </row>
    <row r="146" spans="1:9" ht="16.5" customHeight="1">
      <c r="A146" s="70"/>
      <c r="B146" s="71"/>
      <c r="C146" s="61" t="s">
        <v>226</v>
      </c>
      <c r="D146" s="84">
        <v>117590</v>
      </c>
      <c r="E146" s="84">
        <v>90473</v>
      </c>
      <c r="F146" s="84">
        <v>90460</v>
      </c>
      <c r="G146" s="98">
        <f t="shared" si="6"/>
        <v>99.9856310722536</v>
      </c>
      <c r="H146" s="99">
        <f t="shared" si="7"/>
        <v>0.1367998510354574</v>
      </c>
      <c r="I146" s="52"/>
    </row>
    <row r="147" spans="1:9" ht="16.5" customHeight="1">
      <c r="A147" s="70"/>
      <c r="B147" s="71"/>
      <c r="C147" s="61" t="s">
        <v>188</v>
      </c>
      <c r="D147" s="84">
        <v>0</v>
      </c>
      <c r="E147" s="84">
        <v>0</v>
      </c>
      <c r="F147" s="84">
        <v>0</v>
      </c>
      <c r="G147" s="98">
        <v>0</v>
      </c>
      <c r="H147" s="99">
        <f t="shared" si="7"/>
        <v>0</v>
      </c>
      <c r="I147" s="52"/>
    </row>
    <row r="148" spans="1:9" ht="16.5" customHeight="1">
      <c r="A148" s="70"/>
      <c r="B148" s="71" t="s">
        <v>117</v>
      </c>
      <c r="C148" s="61" t="s">
        <v>118</v>
      </c>
      <c r="D148" s="84">
        <f>D149+D152</f>
        <v>11085290</v>
      </c>
      <c r="E148" s="84">
        <f>E149+E152</f>
        <v>11923888</v>
      </c>
      <c r="F148" s="84">
        <f>F149+F152</f>
        <v>11923307</v>
      </c>
      <c r="G148" s="98">
        <f t="shared" si="6"/>
        <v>99.99512742823482</v>
      </c>
      <c r="H148" s="99">
        <f t="shared" si="7"/>
        <v>18.03124719710398</v>
      </c>
      <c r="I148" s="52"/>
    </row>
    <row r="149" spans="1:9" ht="16.5" customHeight="1">
      <c r="A149" s="70"/>
      <c r="B149" s="71"/>
      <c r="C149" s="61" t="s">
        <v>16</v>
      </c>
      <c r="D149" s="84">
        <v>9917640</v>
      </c>
      <c r="E149" s="84">
        <v>10978529</v>
      </c>
      <c r="F149" s="84">
        <v>10977949</v>
      </c>
      <c r="G149" s="98">
        <f t="shared" si="6"/>
        <v>99.99471696071487</v>
      </c>
      <c r="H149" s="99">
        <f t="shared" si="7"/>
        <v>16.601611628065978</v>
      </c>
      <c r="I149" s="52"/>
    </row>
    <row r="150" spans="1:9" ht="16.5" customHeight="1">
      <c r="A150" s="70"/>
      <c r="B150" s="71"/>
      <c r="C150" s="61" t="s">
        <v>210</v>
      </c>
      <c r="D150" s="84">
        <v>6504342</v>
      </c>
      <c r="E150" s="84">
        <v>6668579</v>
      </c>
      <c r="F150" s="84">
        <v>6668171</v>
      </c>
      <c r="G150" s="98">
        <f t="shared" si="6"/>
        <v>99.99388175501858</v>
      </c>
      <c r="H150" s="99">
        <f t="shared" si="7"/>
        <v>10.084068090636269</v>
      </c>
      <c r="I150" s="52"/>
    </row>
    <row r="151" spans="1:9" ht="16.5" customHeight="1">
      <c r="A151" s="85"/>
      <c r="B151" s="61"/>
      <c r="C151" s="82" t="s">
        <v>227</v>
      </c>
      <c r="D151" s="84">
        <v>1154067</v>
      </c>
      <c r="E151" s="84">
        <v>1259139</v>
      </c>
      <c r="F151" s="84">
        <v>1259139</v>
      </c>
      <c r="G151" s="98">
        <f t="shared" si="6"/>
        <v>100</v>
      </c>
      <c r="H151" s="99">
        <f t="shared" si="7"/>
        <v>1.904156838745686</v>
      </c>
      <c r="I151" s="52"/>
    </row>
    <row r="152" spans="1:9" ht="16.5" customHeight="1">
      <c r="A152" s="85"/>
      <c r="B152" s="61"/>
      <c r="C152" s="61" t="s">
        <v>67</v>
      </c>
      <c r="D152" s="84">
        <v>1167650</v>
      </c>
      <c r="E152" s="84">
        <v>945359</v>
      </c>
      <c r="F152" s="84">
        <v>945358</v>
      </c>
      <c r="G152" s="98">
        <f t="shared" si="6"/>
        <v>99.99989422007936</v>
      </c>
      <c r="H152" s="99">
        <f t="shared" si="7"/>
        <v>1.4296355690380047</v>
      </c>
      <c r="I152" s="52"/>
    </row>
    <row r="153" spans="1:9" ht="16.5" customHeight="1">
      <c r="A153" s="85"/>
      <c r="B153" s="61"/>
      <c r="C153" s="61" t="s">
        <v>226</v>
      </c>
      <c r="D153" s="84">
        <v>19962</v>
      </c>
      <c r="E153" s="84">
        <v>17558</v>
      </c>
      <c r="F153" s="84">
        <v>17556</v>
      </c>
      <c r="G153" s="98">
        <f t="shared" si="6"/>
        <v>99.98860918100011</v>
      </c>
      <c r="H153" s="99">
        <f t="shared" si="7"/>
        <v>0.02654939403911662</v>
      </c>
      <c r="I153" s="52"/>
    </row>
    <row r="154" spans="1:9" ht="16.5" customHeight="1">
      <c r="A154" s="70"/>
      <c r="B154" s="71" t="s">
        <v>119</v>
      </c>
      <c r="C154" s="61" t="s">
        <v>120</v>
      </c>
      <c r="D154" s="84">
        <f>D155</f>
        <v>1751240</v>
      </c>
      <c r="E154" s="84">
        <f>E155</f>
        <v>1799091</v>
      </c>
      <c r="F154" s="84">
        <f>F155</f>
        <v>1722612</v>
      </c>
      <c r="G154" s="98">
        <f t="shared" si="6"/>
        <v>95.74901992172714</v>
      </c>
      <c r="H154" s="99">
        <f t="shared" si="7"/>
        <v>2.6050526751259264</v>
      </c>
      <c r="I154" s="52"/>
    </row>
    <row r="155" spans="1:9" ht="16.5" customHeight="1">
      <c r="A155" s="70"/>
      <c r="B155" s="71"/>
      <c r="C155" s="61" t="s">
        <v>16</v>
      </c>
      <c r="D155" s="84">
        <v>1751240</v>
      </c>
      <c r="E155" s="84">
        <v>1799091</v>
      </c>
      <c r="F155" s="84">
        <v>1722612</v>
      </c>
      <c r="G155" s="98">
        <f t="shared" si="6"/>
        <v>95.74901992172714</v>
      </c>
      <c r="H155" s="99">
        <f t="shared" si="7"/>
        <v>2.6050526751259264</v>
      </c>
      <c r="I155" s="52"/>
    </row>
    <row r="156" spans="1:9" ht="16.5" customHeight="1">
      <c r="A156" s="70"/>
      <c r="B156" s="71"/>
      <c r="C156" s="61" t="s">
        <v>215</v>
      </c>
      <c r="D156" s="84">
        <v>220960</v>
      </c>
      <c r="E156" s="84">
        <v>226358</v>
      </c>
      <c r="F156" s="84">
        <v>224185</v>
      </c>
      <c r="G156" s="98">
        <f t="shared" si="6"/>
        <v>99.04001625743291</v>
      </c>
      <c r="H156" s="99">
        <f t="shared" si="7"/>
        <v>0.3390280190623923</v>
      </c>
      <c r="I156" s="52"/>
    </row>
    <row r="157" spans="1:9" ht="16.5" customHeight="1">
      <c r="A157" s="70"/>
      <c r="B157" s="71"/>
      <c r="C157" s="61" t="s">
        <v>198</v>
      </c>
      <c r="D157" s="84">
        <v>106400</v>
      </c>
      <c r="E157" s="84">
        <v>116400</v>
      </c>
      <c r="F157" s="84">
        <v>113521</v>
      </c>
      <c r="G157" s="98">
        <f t="shared" si="6"/>
        <v>97.5266323024055</v>
      </c>
      <c r="H157" s="99">
        <f t="shared" si="7"/>
        <v>0.17167428575498736</v>
      </c>
      <c r="I157" s="52"/>
    </row>
    <row r="158" spans="1:9" ht="16.5" customHeight="1">
      <c r="A158" s="70"/>
      <c r="B158" s="71"/>
      <c r="C158" s="61" t="s">
        <v>226</v>
      </c>
      <c r="D158" s="84">
        <v>1423880</v>
      </c>
      <c r="E158" s="84">
        <v>1416133</v>
      </c>
      <c r="F158" s="84">
        <v>1344706</v>
      </c>
      <c r="G158" s="98">
        <f t="shared" si="6"/>
        <v>94.95619408628991</v>
      </c>
      <c r="H158" s="99">
        <f t="shared" si="7"/>
        <v>2.0335571577104328</v>
      </c>
      <c r="I158" s="52"/>
    </row>
    <row r="159" spans="1:9" ht="32.25" customHeight="1">
      <c r="A159" s="70"/>
      <c r="B159" s="71"/>
      <c r="C159" s="60" t="s">
        <v>229</v>
      </c>
      <c r="D159" s="84">
        <v>0</v>
      </c>
      <c r="E159" s="84">
        <v>40200</v>
      </c>
      <c r="F159" s="84">
        <v>40200</v>
      </c>
      <c r="G159" s="98">
        <f t="shared" si="6"/>
        <v>100</v>
      </c>
      <c r="H159" s="99">
        <f t="shared" si="7"/>
        <v>0.06079321259811393</v>
      </c>
      <c r="I159" s="52"/>
    </row>
    <row r="160" spans="1:9" ht="16.5" customHeight="1">
      <c r="A160" s="70"/>
      <c r="B160" s="71" t="s">
        <v>122</v>
      </c>
      <c r="C160" s="61" t="s">
        <v>123</v>
      </c>
      <c r="D160" s="84">
        <f>D161</f>
        <v>554550</v>
      </c>
      <c r="E160" s="84">
        <f>E161</f>
        <v>884237</v>
      </c>
      <c r="F160" s="84">
        <f>F161</f>
        <v>878330</v>
      </c>
      <c r="G160" s="98">
        <f t="shared" si="6"/>
        <v>99.33196642981463</v>
      </c>
      <c r="H160" s="99">
        <f t="shared" si="7"/>
        <v>1.3282712045099854</v>
      </c>
      <c r="I160" s="52"/>
    </row>
    <row r="161" spans="1:9" ht="16.5" customHeight="1">
      <c r="A161" s="70"/>
      <c r="B161" s="71"/>
      <c r="C161" s="61" t="s">
        <v>16</v>
      </c>
      <c r="D161" s="84">
        <v>554550</v>
      </c>
      <c r="E161" s="84">
        <v>884237</v>
      </c>
      <c r="F161" s="84">
        <v>878330</v>
      </c>
      <c r="G161" s="98">
        <f t="shared" si="6"/>
        <v>99.33196642981463</v>
      </c>
      <c r="H161" s="99">
        <f t="shared" si="7"/>
        <v>1.3282712045099854</v>
      </c>
      <c r="I161" s="52"/>
    </row>
    <row r="162" spans="1:9" ht="16.5" customHeight="1">
      <c r="A162" s="70"/>
      <c r="B162" s="71"/>
      <c r="C162" s="71" t="s">
        <v>216</v>
      </c>
      <c r="D162" s="84">
        <v>495790</v>
      </c>
      <c r="E162" s="84">
        <v>496540</v>
      </c>
      <c r="F162" s="84">
        <v>494397</v>
      </c>
      <c r="G162" s="98">
        <f t="shared" si="6"/>
        <v>99.56841342087243</v>
      </c>
      <c r="H162" s="99">
        <f t="shared" si="7"/>
        <v>0.7476612420116849</v>
      </c>
      <c r="I162" s="52"/>
    </row>
    <row r="163" spans="1:9" ht="28.5" customHeight="1">
      <c r="A163" s="70"/>
      <c r="B163" s="71"/>
      <c r="C163" s="60" t="s">
        <v>229</v>
      </c>
      <c r="D163" s="84">
        <v>0</v>
      </c>
      <c r="E163" s="84">
        <v>297500</v>
      </c>
      <c r="F163" s="84">
        <v>296087</v>
      </c>
      <c r="G163" s="98">
        <f t="shared" si="6"/>
        <v>99.52504201680672</v>
      </c>
      <c r="H163" s="99">
        <f t="shared" si="7"/>
        <v>0.44776318255069053</v>
      </c>
      <c r="I163" s="52"/>
    </row>
    <row r="164" spans="1:9" ht="16.5" customHeight="1">
      <c r="A164" s="70"/>
      <c r="B164" s="71"/>
      <c r="C164" s="61" t="s">
        <v>226</v>
      </c>
      <c r="D164" s="84">
        <v>200</v>
      </c>
      <c r="E164" s="84">
        <v>400</v>
      </c>
      <c r="F164" s="84">
        <v>298</v>
      </c>
      <c r="G164" s="98">
        <f t="shared" si="6"/>
        <v>74.5</v>
      </c>
      <c r="H164" s="99">
        <f t="shared" si="7"/>
        <v>0.00045065615309049635</v>
      </c>
      <c r="I164" s="52"/>
    </row>
    <row r="165" spans="1:9" ht="31.5" customHeight="1">
      <c r="A165" s="70"/>
      <c r="B165" s="71">
        <v>85220</v>
      </c>
      <c r="C165" s="61" t="s">
        <v>192</v>
      </c>
      <c r="D165" s="84">
        <f>D166</f>
        <v>58100</v>
      </c>
      <c r="E165" s="84">
        <v>58100</v>
      </c>
      <c r="F165" s="84">
        <f>F166</f>
        <v>58100</v>
      </c>
      <c r="G165" s="98">
        <f t="shared" si="6"/>
        <v>100</v>
      </c>
      <c r="H165" s="99">
        <f t="shared" si="7"/>
        <v>0.08786282716294576</v>
      </c>
      <c r="I165" s="52"/>
    </row>
    <row r="166" spans="1:9" ht="16.5" customHeight="1">
      <c r="A166" s="70"/>
      <c r="B166" s="71"/>
      <c r="C166" s="61" t="s">
        <v>16</v>
      </c>
      <c r="D166" s="84">
        <f>D167</f>
        <v>58100</v>
      </c>
      <c r="E166" s="84">
        <v>58100</v>
      </c>
      <c r="F166" s="84">
        <v>58100</v>
      </c>
      <c r="G166" s="98">
        <f t="shared" si="6"/>
        <v>100</v>
      </c>
      <c r="H166" s="99">
        <f t="shared" si="7"/>
        <v>0.08786282716294576</v>
      </c>
      <c r="I166" s="52"/>
    </row>
    <row r="167" spans="1:9" ht="16.5" customHeight="1">
      <c r="A167" s="70"/>
      <c r="B167" s="71"/>
      <c r="C167" s="61" t="s">
        <v>194</v>
      </c>
      <c r="D167" s="84">
        <v>58100</v>
      </c>
      <c r="E167" s="84">
        <v>58100</v>
      </c>
      <c r="F167" s="84">
        <v>58100</v>
      </c>
      <c r="G167" s="98">
        <f t="shared" si="6"/>
        <v>100</v>
      </c>
      <c r="H167" s="99">
        <f t="shared" si="7"/>
        <v>0.08786282716294576</v>
      </c>
      <c r="I167" s="52"/>
    </row>
    <row r="168" spans="1:9" ht="16.5" customHeight="1">
      <c r="A168" s="70"/>
      <c r="B168" s="71" t="s">
        <v>124</v>
      </c>
      <c r="C168" s="61" t="s">
        <v>11</v>
      </c>
      <c r="D168" s="84">
        <f>D169</f>
        <v>6725</v>
      </c>
      <c r="E168" s="84">
        <v>6725</v>
      </c>
      <c r="F168" s="84">
        <f>F169</f>
        <v>6725</v>
      </c>
      <c r="G168" s="98">
        <f t="shared" si="6"/>
        <v>100</v>
      </c>
      <c r="H168" s="99">
        <f t="shared" si="7"/>
        <v>0.010170008823938214</v>
      </c>
      <c r="I168" s="52"/>
    </row>
    <row r="169" spans="1:9" ht="16.5" customHeight="1">
      <c r="A169" s="70"/>
      <c r="B169" s="71"/>
      <c r="C169" s="61" t="s">
        <v>16</v>
      </c>
      <c r="D169" s="84">
        <v>6725</v>
      </c>
      <c r="E169" s="84">
        <v>6725</v>
      </c>
      <c r="F169" s="84">
        <v>6725</v>
      </c>
      <c r="G169" s="98">
        <f t="shared" si="6"/>
        <v>100</v>
      </c>
      <c r="H169" s="99">
        <f t="shared" si="7"/>
        <v>0.010170008823938214</v>
      </c>
      <c r="I169" s="52"/>
    </row>
    <row r="170" spans="1:9" ht="33.75" customHeight="1">
      <c r="A170" s="75" t="s">
        <v>125</v>
      </c>
      <c r="B170" s="76"/>
      <c r="C170" s="59" t="s">
        <v>126</v>
      </c>
      <c r="D170" s="77">
        <f>D171+D174</f>
        <v>3855185</v>
      </c>
      <c r="E170" s="77">
        <f>E171+E174</f>
        <v>3825185</v>
      </c>
      <c r="F170" s="77">
        <f>F171+F174</f>
        <v>3815865</v>
      </c>
      <c r="G170" s="97">
        <f t="shared" si="6"/>
        <v>99.75635165358015</v>
      </c>
      <c r="H170" s="100">
        <f t="shared" si="7"/>
        <v>5.770614233599552</v>
      </c>
      <c r="I170" s="52"/>
    </row>
    <row r="171" spans="1:9" ht="16.5" customHeight="1">
      <c r="A171" s="70"/>
      <c r="B171" s="71" t="s">
        <v>127</v>
      </c>
      <c r="C171" s="61" t="s">
        <v>128</v>
      </c>
      <c r="D171" s="72">
        <f>D172</f>
        <v>65760</v>
      </c>
      <c r="E171" s="72">
        <f>E172</f>
        <v>35760</v>
      </c>
      <c r="F171" s="72">
        <f>F172</f>
        <v>26440</v>
      </c>
      <c r="G171" s="98">
        <f t="shared" si="6"/>
        <v>73.9373601789709</v>
      </c>
      <c r="H171" s="99">
        <f t="shared" si="7"/>
        <v>0.03998439156950578</v>
      </c>
      <c r="I171" s="52"/>
    </row>
    <row r="172" spans="1:9" ht="16.5" customHeight="1">
      <c r="A172" s="70"/>
      <c r="B172" s="71"/>
      <c r="C172" s="61" t="s">
        <v>58</v>
      </c>
      <c r="D172" s="72">
        <f>D173</f>
        <v>65760</v>
      </c>
      <c r="E172" s="72">
        <v>35760</v>
      </c>
      <c r="F172" s="72">
        <v>26440</v>
      </c>
      <c r="G172" s="98">
        <f t="shared" si="6"/>
        <v>73.9373601789709</v>
      </c>
      <c r="H172" s="99">
        <f t="shared" si="7"/>
        <v>0.03998439156950578</v>
      </c>
      <c r="I172" s="52"/>
    </row>
    <row r="173" spans="1:9" ht="16.5" customHeight="1">
      <c r="A173" s="70"/>
      <c r="B173" s="71"/>
      <c r="C173" s="61" t="s">
        <v>203</v>
      </c>
      <c r="D173" s="72">
        <v>65760</v>
      </c>
      <c r="E173" s="72">
        <v>35760</v>
      </c>
      <c r="F173" s="72">
        <v>26440</v>
      </c>
      <c r="G173" s="98">
        <f t="shared" si="6"/>
        <v>73.9373601789709</v>
      </c>
      <c r="H173" s="99">
        <f t="shared" si="7"/>
        <v>0.03998439156950578</v>
      </c>
      <c r="I173" s="52"/>
    </row>
    <row r="174" spans="1:11" ht="16.5" customHeight="1">
      <c r="A174" s="70"/>
      <c r="B174" s="71" t="s">
        <v>129</v>
      </c>
      <c r="C174" s="61" t="s">
        <v>130</v>
      </c>
      <c r="D174" s="84">
        <f>D175</f>
        <v>3789425</v>
      </c>
      <c r="E174" s="84">
        <f>E175</f>
        <v>3789425</v>
      </c>
      <c r="F174" s="84">
        <f>F175</f>
        <v>3789425</v>
      </c>
      <c r="G174" s="98">
        <f t="shared" si="6"/>
        <v>100</v>
      </c>
      <c r="H174" s="99">
        <f t="shared" si="7"/>
        <v>5.730629842030047</v>
      </c>
      <c r="I174" s="52"/>
      <c r="K174" s="55"/>
    </row>
    <row r="175" spans="1:11" ht="16.5" customHeight="1">
      <c r="A175" s="70"/>
      <c r="B175" s="71"/>
      <c r="C175" s="61" t="s">
        <v>16</v>
      </c>
      <c r="D175" s="84">
        <v>3789425</v>
      </c>
      <c r="E175" s="84">
        <v>3789425</v>
      </c>
      <c r="F175" s="84">
        <v>3789425</v>
      </c>
      <c r="G175" s="98">
        <f t="shared" si="6"/>
        <v>100</v>
      </c>
      <c r="H175" s="99">
        <f t="shared" si="7"/>
        <v>5.730629842030047</v>
      </c>
      <c r="I175" s="52"/>
      <c r="K175" s="55"/>
    </row>
    <row r="176" spans="1:11" ht="16.5" customHeight="1">
      <c r="A176" s="70"/>
      <c r="B176" s="71"/>
      <c r="C176" s="61" t="s">
        <v>211</v>
      </c>
      <c r="D176" s="84">
        <v>3354935</v>
      </c>
      <c r="E176" s="84">
        <v>3353043</v>
      </c>
      <c r="F176" s="84">
        <v>3353043</v>
      </c>
      <c r="G176" s="98">
        <f t="shared" si="6"/>
        <v>100</v>
      </c>
      <c r="H176" s="99">
        <f t="shared" si="7"/>
        <v>5.070702884318849</v>
      </c>
      <c r="I176" s="52"/>
      <c r="K176" s="55"/>
    </row>
    <row r="177" spans="1:11" ht="16.5" customHeight="1">
      <c r="A177" s="70"/>
      <c r="B177" s="71"/>
      <c r="C177" s="61" t="s">
        <v>67</v>
      </c>
      <c r="D177" s="84">
        <v>0</v>
      </c>
      <c r="E177" s="84">
        <v>0</v>
      </c>
      <c r="F177" s="84">
        <v>0</v>
      </c>
      <c r="G177" s="98">
        <v>0</v>
      </c>
      <c r="H177" s="99">
        <f t="shared" si="7"/>
        <v>0</v>
      </c>
      <c r="I177" s="52"/>
      <c r="K177" s="55"/>
    </row>
    <row r="178" spans="1:11" ht="16.5" customHeight="1">
      <c r="A178" s="70"/>
      <c r="B178" s="71"/>
      <c r="C178" s="61" t="s">
        <v>226</v>
      </c>
      <c r="D178" s="84">
        <v>3300</v>
      </c>
      <c r="E178" s="84">
        <v>4089</v>
      </c>
      <c r="F178" s="84">
        <v>4089</v>
      </c>
      <c r="G178" s="98">
        <f t="shared" si="6"/>
        <v>100</v>
      </c>
      <c r="H178" s="99">
        <f t="shared" si="7"/>
        <v>0.006183667818748455</v>
      </c>
      <c r="I178" s="52"/>
      <c r="K178" s="55"/>
    </row>
    <row r="179" spans="1:11" ht="16.5" customHeight="1">
      <c r="A179" s="75" t="s">
        <v>131</v>
      </c>
      <c r="B179" s="76"/>
      <c r="C179" s="59" t="s">
        <v>132</v>
      </c>
      <c r="D179" s="77">
        <f>D180+D185+D191+D195+D201+D204+D208+D213+D218+D220</f>
        <v>9205154</v>
      </c>
      <c r="E179" s="77">
        <f>E180+E185+E191+E195+E201+E204+E208+E213+E218+E220</f>
        <v>8947555</v>
      </c>
      <c r="F179" s="77">
        <f>F180+F185+F191+F195+F201+F204+F208+F213+F218+F220</f>
        <v>8620836</v>
      </c>
      <c r="G179" s="97">
        <f t="shared" si="6"/>
        <v>96.3485108501708</v>
      </c>
      <c r="H179" s="100">
        <f t="shared" si="7"/>
        <v>13.037022779141147</v>
      </c>
      <c r="I179" s="52"/>
      <c r="K179" s="55"/>
    </row>
    <row r="180" spans="1:11" ht="16.5" customHeight="1">
      <c r="A180" s="70"/>
      <c r="B180" s="71" t="s">
        <v>133</v>
      </c>
      <c r="C180" s="61" t="s">
        <v>134</v>
      </c>
      <c r="D180" s="84">
        <f>D181+D183</f>
        <v>576010</v>
      </c>
      <c r="E180" s="84">
        <f>E181+E183</f>
        <v>491058</v>
      </c>
      <c r="F180" s="84">
        <f>F181+F183</f>
        <v>460395</v>
      </c>
      <c r="G180" s="98">
        <f t="shared" si="6"/>
        <v>93.75572742934644</v>
      </c>
      <c r="H180" s="99">
        <f t="shared" si="7"/>
        <v>0.6962410724902652</v>
      </c>
      <c r="I180" s="52"/>
      <c r="K180" s="55"/>
    </row>
    <row r="181" spans="1:11" ht="16.5" customHeight="1">
      <c r="A181" s="70"/>
      <c r="B181" s="71"/>
      <c r="C181" s="61" t="s">
        <v>16</v>
      </c>
      <c r="D181" s="84">
        <v>567010</v>
      </c>
      <c r="E181" s="84">
        <v>491058</v>
      </c>
      <c r="F181" s="84">
        <v>460395</v>
      </c>
      <c r="G181" s="98">
        <f t="shared" si="6"/>
        <v>93.75572742934644</v>
      </c>
      <c r="H181" s="99">
        <f t="shared" si="7"/>
        <v>0.6962410724902652</v>
      </c>
      <c r="I181" s="52"/>
      <c r="K181" s="55"/>
    </row>
    <row r="182" spans="1:11" ht="16.5" customHeight="1">
      <c r="A182" s="70"/>
      <c r="B182" s="71"/>
      <c r="C182" s="61" t="s">
        <v>210</v>
      </c>
      <c r="D182" s="84">
        <v>227460</v>
      </c>
      <c r="E182" s="84">
        <v>239075</v>
      </c>
      <c r="F182" s="84">
        <v>228993</v>
      </c>
      <c r="G182" s="98">
        <f t="shared" si="6"/>
        <v>95.78291331172227</v>
      </c>
      <c r="H182" s="99">
        <f t="shared" si="7"/>
        <v>0.34629900827064436</v>
      </c>
      <c r="I182" s="52"/>
      <c r="K182" s="55"/>
    </row>
    <row r="183" spans="1:11" ht="16.5" customHeight="1">
      <c r="A183" s="70"/>
      <c r="B183" s="71"/>
      <c r="C183" s="61" t="s">
        <v>67</v>
      </c>
      <c r="D183" s="84">
        <v>9000</v>
      </c>
      <c r="E183" s="84">
        <v>0</v>
      </c>
      <c r="F183" s="84">
        <v>0</v>
      </c>
      <c r="G183" s="98">
        <v>0</v>
      </c>
      <c r="H183" s="99">
        <f t="shared" si="7"/>
        <v>0</v>
      </c>
      <c r="I183" s="52"/>
      <c r="K183" s="55"/>
    </row>
    <row r="184" spans="1:11" ht="16.5" customHeight="1">
      <c r="A184" s="70"/>
      <c r="B184" s="71"/>
      <c r="C184" s="61" t="s">
        <v>226</v>
      </c>
      <c r="D184" s="84">
        <v>1710</v>
      </c>
      <c r="E184" s="84">
        <v>1710</v>
      </c>
      <c r="F184" s="84">
        <v>1709</v>
      </c>
      <c r="G184" s="98">
        <f t="shared" si="6"/>
        <v>99.94152046783626</v>
      </c>
      <c r="H184" s="99">
        <f t="shared" si="7"/>
        <v>0.0025844676699048933</v>
      </c>
      <c r="I184" s="52"/>
      <c r="K184" s="55"/>
    </row>
    <row r="185" spans="1:11" ht="32.25" customHeight="1">
      <c r="A185" s="70"/>
      <c r="B185" s="71" t="s">
        <v>135</v>
      </c>
      <c r="C185" s="61" t="s">
        <v>136</v>
      </c>
      <c r="D185" s="84">
        <f>D186</f>
        <v>1260400</v>
      </c>
      <c r="E185" s="84">
        <f>E186+E187</f>
        <v>1392831</v>
      </c>
      <c r="F185" s="84">
        <f>F186</f>
        <v>1255280</v>
      </c>
      <c r="G185" s="98">
        <f t="shared" si="6"/>
        <v>90.12435823154425</v>
      </c>
      <c r="H185" s="99">
        <f t="shared" si="7"/>
        <v>1.898320992790061</v>
      </c>
      <c r="I185" s="52"/>
      <c r="K185" s="55"/>
    </row>
    <row r="186" spans="1:11" ht="16.5" customHeight="1">
      <c r="A186" s="70"/>
      <c r="B186" s="71"/>
      <c r="C186" s="61" t="s">
        <v>16</v>
      </c>
      <c r="D186" s="84">
        <v>1260400</v>
      </c>
      <c r="E186" s="84">
        <v>1388331</v>
      </c>
      <c r="F186" s="84">
        <v>1255280</v>
      </c>
      <c r="G186" s="98">
        <f t="shared" si="6"/>
        <v>90.4164784910803</v>
      </c>
      <c r="H186" s="99">
        <f t="shared" si="7"/>
        <v>1.898320992790061</v>
      </c>
      <c r="I186" s="52"/>
      <c r="K186" s="55"/>
    </row>
    <row r="187" spans="1:11" ht="32.25" customHeight="1">
      <c r="A187" s="70"/>
      <c r="B187" s="71"/>
      <c r="C187" s="60" t="s">
        <v>243</v>
      </c>
      <c r="D187" s="84">
        <v>0</v>
      </c>
      <c r="E187" s="84">
        <v>4500</v>
      </c>
      <c r="F187" s="84">
        <v>0</v>
      </c>
      <c r="G187" s="98">
        <f t="shared" si="6"/>
        <v>0</v>
      </c>
      <c r="H187" s="99">
        <f t="shared" si="7"/>
        <v>0</v>
      </c>
      <c r="I187" s="52"/>
      <c r="K187" s="55"/>
    </row>
    <row r="188" spans="1:11" ht="16.5" customHeight="1">
      <c r="A188" s="70"/>
      <c r="B188" s="71"/>
      <c r="C188" s="61" t="s">
        <v>211</v>
      </c>
      <c r="D188" s="84">
        <v>1136288</v>
      </c>
      <c r="E188" s="84">
        <v>972833</v>
      </c>
      <c r="F188" s="84">
        <v>902835</v>
      </c>
      <c r="G188" s="98">
        <f t="shared" si="6"/>
        <v>92.80472599099743</v>
      </c>
      <c r="H188" s="99">
        <f t="shared" si="7"/>
        <v>1.3653293556223431</v>
      </c>
      <c r="I188" s="52"/>
      <c r="K188" s="55"/>
    </row>
    <row r="189" spans="1:11" ht="16.5" customHeight="1">
      <c r="A189" s="70"/>
      <c r="B189" s="71"/>
      <c r="C189" s="61" t="s">
        <v>226</v>
      </c>
      <c r="D189" s="84">
        <v>170</v>
      </c>
      <c r="E189" s="84">
        <v>170</v>
      </c>
      <c r="F189" s="84">
        <v>93</v>
      </c>
      <c r="G189" s="98">
        <f t="shared" si="6"/>
        <v>54.70588235294118</v>
      </c>
      <c r="H189" s="99">
        <f t="shared" si="7"/>
        <v>0.0001406410142195173</v>
      </c>
      <c r="I189" s="52"/>
      <c r="K189" s="55"/>
    </row>
    <row r="190" spans="1:11" ht="32.25" customHeight="1">
      <c r="A190" s="70"/>
      <c r="B190" s="71"/>
      <c r="C190" s="60" t="s">
        <v>229</v>
      </c>
      <c r="D190" s="84">
        <v>0</v>
      </c>
      <c r="E190" s="84">
        <v>229259</v>
      </c>
      <c r="F190" s="84">
        <v>143695</v>
      </c>
      <c r="G190" s="98">
        <f t="shared" si="6"/>
        <v>62.6780191835435</v>
      </c>
      <c r="H190" s="99">
        <f t="shared" si="7"/>
        <v>0.21730548965885527</v>
      </c>
      <c r="I190" s="52"/>
      <c r="K190" s="55"/>
    </row>
    <row r="191" spans="1:11" ht="16.5" customHeight="1">
      <c r="A191" s="70"/>
      <c r="B191" s="71" t="s">
        <v>137</v>
      </c>
      <c r="C191" s="61" t="s">
        <v>138</v>
      </c>
      <c r="D191" s="84">
        <f>D192</f>
        <v>522651</v>
      </c>
      <c r="E191" s="84">
        <f>E192</f>
        <v>600672</v>
      </c>
      <c r="F191" s="84">
        <f>F192</f>
        <v>552351</v>
      </c>
      <c r="G191" s="98">
        <f t="shared" si="6"/>
        <v>91.95550982899154</v>
      </c>
      <c r="H191" s="99">
        <f t="shared" si="7"/>
        <v>0.8353032779049958</v>
      </c>
      <c r="I191" s="52"/>
      <c r="K191" s="55"/>
    </row>
    <row r="192" spans="1:11" ht="16.5" customHeight="1">
      <c r="A192" s="70"/>
      <c r="B192" s="71"/>
      <c r="C192" s="61" t="s">
        <v>16</v>
      </c>
      <c r="D192" s="84">
        <v>522651</v>
      </c>
      <c r="E192" s="84">
        <v>600672</v>
      </c>
      <c r="F192" s="84">
        <v>552351</v>
      </c>
      <c r="G192" s="98">
        <f t="shared" si="6"/>
        <v>91.95550982899154</v>
      </c>
      <c r="H192" s="99">
        <f t="shared" si="7"/>
        <v>0.8353032779049958</v>
      </c>
      <c r="I192" s="52"/>
      <c r="K192" s="55"/>
    </row>
    <row r="193" spans="1:11" ht="16.5" customHeight="1">
      <c r="A193" s="70"/>
      <c r="B193" s="71"/>
      <c r="C193" s="61" t="s">
        <v>210</v>
      </c>
      <c r="D193" s="84">
        <v>337886</v>
      </c>
      <c r="E193" s="84">
        <v>318582</v>
      </c>
      <c r="F193" s="84">
        <v>300522</v>
      </c>
      <c r="G193" s="98">
        <f t="shared" si="6"/>
        <v>94.3311298190105</v>
      </c>
      <c r="H193" s="99">
        <f t="shared" si="7"/>
        <v>0.45447009543309436</v>
      </c>
      <c r="I193" s="52"/>
      <c r="K193" s="55"/>
    </row>
    <row r="194" spans="1:11" ht="16.5" customHeight="1">
      <c r="A194" s="70"/>
      <c r="B194" s="71"/>
      <c r="C194" s="61" t="s">
        <v>226</v>
      </c>
      <c r="D194" s="84">
        <v>740</v>
      </c>
      <c r="E194" s="84">
        <v>870</v>
      </c>
      <c r="F194" s="84">
        <v>399</v>
      </c>
      <c r="G194" s="98">
        <f t="shared" si="6"/>
        <v>45.86206896551724</v>
      </c>
      <c r="H194" s="99">
        <f t="shared" si="7"/>
        <v>0.0006033953190708323</v>
      </c>
      <c r="I194" s="52"/>
      <c r="K194" s="55"/>
    </row>
    <row r="195" spans="1:11" ht="16.5" customHeight="1">
      <c r="A195" s="70"/>
      <c r="B195" s="71" t="s">
        <v>139</v>
      </c>
      <c r="C195" s="61" t="s">
        <v>140</v>
      </c>
      <c r="D195" s="84">
        <f>D196+D198</f>
        <v>3199513</v>
      </c>
      <c r="E195" s="84">
        <f>E196+E198</f>
        <v>3201643</v>
      </c>
      <c r="F195" s="84">
        <f>F196+F198</f>
        <v>3148102</v>
      </c>
      <c r="G195" s="98">
        <f t="shared" si="6"/>
        <v>98.32770237031424</v>
      </c>
      <c r="H195" s="99">
        <f t="shared" si="7"/>
        <v>4.7607769693171065</v>
      </c>
      <c r="I195" s="52"/>
      <c r="K195" s="55"/>
    </row>
    <row r="196" spans="1:11" ht="16.5" customHeight="1">
      <c r="A196" s="70"/>
      <c r="B196" s="71"/>
      <c r="C196" s="61" t="s">
        <v>16</v>
      </c>
      <c r="D196" s="84">
        <v>3199513</v>
      </c>
      <c r="E196" s="84">
        <v>3201643</v>
      </c>
      <c r="F196" s="84">
        <v>3148102</v>
      </c>
      <c r="G196" s="98">
        <f t="shared" si="6"/>
        <v>98.32770237031424</v>
      </c>
      <c r="H196" s="99">
        <f t="shared" si="7"/>
        <v>4.7607769693171065</v>
      </c>
      <c r="I196" s="52"/>
      <c r="K196" s="55"/>
    </row>
    <row r="197" spans="1:11" ht="16.5" customHeight="1">
      <c r="A197" s="70"/>
      <c r="B197" s="71"/>
      <c r="C197" s="61" t="s">
        <v>210</v>
      </c>
      <c r="D197" s="84">
        <v>1821106</v>
      </c>
      <c r="E197" s="84">
        <v>1648245</v>
      </c>
      <c r="F197" s="84">
        <v>1616226</v>
      </c>
      <c r="G197" s="98">
        <f t="shared" si="6"/>
        <v>98.05738831302385</v>
      </c>
      <c r="H197" s="99">
        <f t="shared" si="7"/>
        <v>2.444168428472619</v>
      </c>
      <c r="I197" s="52"/>
      <c r="K197" s="55"/>
    </row>
    <row r="198" spans="1:11" ht="16.5" customHeight="1">
      <c r="A198" s="70"/>
      <c r="B198" s="71"/>
      <c r="C198" s="61" t="s">
        <v>67</v>
      </c>
      <c r="D198" s="84">
        <v>0</v>
      </c>
      <c r="E198" s="84">
        <v>0</v>
      </c>
      <c r="F198" s="84">
        <v>0</v>
      </c>
      <c r="G198" s="98">
        <v>0</v>
      </c>
      <c r="H198" s="99">
        <f t="shared" si="7"/>
        <v>0</v>
      </c>
      <c r="I198" s="52"/>
      <c r="K198" s="55"/>
    </row>
    <row r="199" spans="1:11" ht="16.5" customHeight="1">
      <c r="A199" s="70"/>
      <c r="B199" s="71"/>
      <c r="C199" s="61" t="s">
        <v>199</v>
      </c>
      <c r="D199" s="84">
        <v>523924</v>
      </c>
      <c r="E199" s="84">
        <v>726404</v>
      </c>
      <c r="F199" s="84">
        <v>722892</v>
      </c>
      <c r="G199" s="98">
        <f t="shared" si="6"/>
        <v>99.51652248610966</v>
      </c>
      <c r="H199" s="99">
        <f t="shared" si="7"/>
        <v>1.0932071403352184</v>
      </c>
      <c r="I199" s="52"/>
      <c r="K199" s="55"/>
    </row>
    <row r="200" spans="1:11" ht="16.5" customHeight="1">
      <c r="A200" s="70"/>
      <c r="B200" s="71"/>
      <c r="C200" s="61" t="s">
        <v>226</v>
      </c>
      <c r="D200" s="84">
        <v>5500</v>
      </c>
      <c r="E200" s="84">
        <v>13188</v>
      </c>
      <c r="F200" s="84">
        <v>13187</v>
      </c>
      <c r="G200" s="98">
        <f t="shared" si="6"/>
        <v>99.99241734910524</v>
      </c>
      <c r="H200" s="99">
        <f t="shared" si="7"/>
        <v>0.019942290908739516</v>
      </c>
      <c r="I200" s="52"/>
      <c r="K200" s="55"/>
    </row>
    <row r="201" spans="1:11" ht="16.5" customHeight="1">
      <c r="A201" s="70"/>
      <c r="B201" s="71" t="s">
        <v>141</v>
      </c>
      <c r="C201" s="61" t="s">
        <v>142</v>
      </c>
      <c r="D201" s="84">
        <f aca="true" t="shared" si="8" ref="D201:F202">D202</f>
        <v>35732</v>
      </c>
      <c r="E201" s="84">
        <f t="shared" si="8"/>
        <v>36652</v>
      </c>
      <c r="F201" s="84">
        <f t="shared" si="8"/>
        <v>33260</v>
      </c>
      <c r="G201" s="98">
        <f aca="true" t="shared" si="9" ref="G201:G255">F201/E201*100</f>
        <v>90.7453890647168</v>
      </c>
      <c r="H201" s="99">
        <f aca="true" t="shared" si="10" ref="H201:H255">SUM((F201/66125803)*100)</f>
        <v>0.050298065945603716</v>
      </c>
      <c r="I201" s="52"/>
      <c r="K201" s="55"/>
    </row>
    <row r="202" spans="1:11" ht="16.5" customHeight="1">
      <c r="A202" s="70"/>
      <c r="B202" s="71"/>
      <c r="C202" s="61" t="s">
        <v>16</v>
      </c>
      <c r="D202" s="84">
        <f t="shared" si="8"/>
        <v>35732</v>
      </c>
      <c r="E202" s="84">
        <f t="shared" si="8"/>
        <v>36652</v>
      </c>
      <c r="F202" s="84">
        <f t="shared" si="8"/>
        <v>33260</v>
      </c>
      <c r="G202" s="98">
        <f t="shared" si="9"/>
        <v>90.7453890647168</v>
      </c>
      <c r="H202" s="99">
        <f t="shared" si="10"/>
        <v>0.050298065945603716</v>
      </c>
      <c r="I202" s="52"/>
      <c r="K202" s="55"/>
    </row>
    <row r="203" spans="1:11" ht="16.5" customHeight="1">
      <c r="A203" s="70"/>
      <c r="B203" s="71"/>
      <c r="C203" s="61" t="s">
        <v>226</v>
      </c>
      <c r="D203" s="84">
        <v>35732</v>
      </c>
      <c r="E203" s="84">
        <v>36652</v>
      </c>
      <c r="F203" s="84">
        <v>33260</v>
      </c>
      <c r="G203" s="98">
        <f t="shared" si="9"/>
        <v>90.7453890647168</v>
      </c>
      <c r="H203" s="99">
        <f t="shared" si="10"/>
        <v>0.050298065945603716</v>
      </c>
      <c r="I203" s="52"/>
      <c r="K203" s="55"/>
    </row>
    <row r="204" spans="1:11" ht="16.5" customHeight="1">
      <c r="A204" s="70"/>
      <c r="B204" s="71" t="s">
        <v>143</v>
      </c>
      <c r="C204" s="61" t="s">
        <v>144</v>
      </c>
      <c r="D204" s="84">
        <f>D205</f>
        <v>312691</v>
      </c>
      <c r="E204" s="84">
        <f>E207</f>
        <v>325774</v>
      </c>
      <c r="F204" s="84">
        <f>F205</f>
        <v>325774</v>
      </c>
      <c r="G204" s="98">
        <f t="shared" si="9"/>
        <v>100</v>
      </c>
      <c r="H204" s="99">
        <f t="shared" si="10"/>
        <v>0.49265791146611865</v>
      </c>
      <c r="I204" s="52"/>
      <c r="K204" s="55"/>
    </row>
    <row r="205" spans="1:11" ht="16.5" customHeight="1">
      <c r="A205" s="70"/>
      <c r="B205" s="71"/>
      <c r="C205" s="61" t="s">
        <v>16</v>
      </c>
      <c r="D205" s="84">
        <v>312691</v>
      </c>
      <c r="E205" s="84">
        <v>325774</v>
      </c>
      <c r="F205" s="84">
        <v>325774</v>
      </c>
      <c r="G205" s="98">
        <f t="shared" si="9"/>
        <v>100</v>
      </c>
      <c r="H205" s="99">
        <f t="shared" si="10"/>
        <v>0.49265791146611865</v>
      </c>
      <c r="I205" s="52"/>
      <c r="K205" s="55"/>
    </row>
    <row r="206" spans="1:11" ht="16.5" customHeight="1">
      <c r="A206" s="70"/>
      <c r="B206" s="71"/>
      <c r="C206" s="61" t="s">
        <v>217</v>
      </c>
      <c r="D206" s="84">
        <v>0</v>
      </c>
      <c r="E206" s="84">
        <v>0</v>
      </c>
      <c r="F206" s="84">
        <v>0</v>
      </c>
      <c r="G206" s="98">
        <v>0</v>
      </c>
      <c r="H206" s="99">
        <f t="shared" si="10"/>
        <v>0</v>
      </c>
      <c r="I206" s="52"/>
      <c r="K206" s="55"/>
    </row>
    <row r="207" spans="1:11" ht="16.5" customHeight="1">
      <c r="A207" s="70"/>
      <c r="B207" s="71"/>
      <c r="C207" s="61" t="s">
        <v>200</v>
      </c>
      <c r="D207" s="84">
        <v>312691</v>
      </c>
      <c r="E207" s="84">
        <v>325774</v>
      </c>
      <c r="F207" s="84">
        <v>325774</v>
      </c>
      <c r="G207" s="98">
        <f t="shared" si="9"/>
        <v>100</v>
      </c>
      <c r="H207" s="99">
        <f t="shared" si="10"/>
        <v>0.49265791146611865</v>
      </c>
      <c r="I207" s="52"/>
      <c r="K207" s="55"/>
    </row>
    <row r="208" spans="1:11" ht="16.5" customHeight="1">
      <c r="A208" s="70"/>
      <c r="B208" s="71">
        <v>85420</v>
      </c>
      <c r="C208" s="61" t="s">
        <v>182</v>
      </c>
      <c r="D208" s="84">
        <f>D209</f>
        <v>1554638</v>
      </c>
      <c r="E208" s="84">
        <f>E209</f>
        <v>1453768</v>
      </c>
      <c r="F208" s="84">
        <f>F209</f>
        <v>1434996</v>
      </c>
      <c r="G208" s="98">
        <f t="shared" si="9"/>
        <v>98.70873481876062</v>
      </c>
      <c r="H208" s="99">
        <f t="shared" si="10"/>
        <v>2.1700999230209725</v>
      </c>
      <c r="I208" s="52"/>
      <c r="K208" s="55"/>
    </row>
    <row r="209" spans="1:11" ht="16.5" customHeight="1">
      <c r="A209" s="70"/>
      <c r="B209" s="71"/>
      <c r="C209" s="61" t="s">
        <v>16</v>
      </c>
      <c r="D209" s="84">
        <v>1554638</v>
      </c>
      <c r="E209" s="84">
        <v>1453768</v>
      </c>
      <c r="F209" s="84">
        <v>1434996</v>
      </c>
      <c r="G209" s="98">
        <f t="shared" si="9"/>
        <v>98.70873481876062</v>
      </c>
      <c r="H209" s="99">
        <f t="shared" si="10"/>
        <v>2.1700999230209725</v>
      </c>
      <c r="I209" s="52"/>
      <c r="K209" s="55"/>
    </row>
    <row r="210" spans="1:9" ht="16.5" customHeight="1">
      <c r="A210" s="70"/>
      <c r="B210" s="71"/>
      <c r="C210" s="61" t="s">
        <v>217</v>
      </c>
      <c r="D210" s="84">
        <v>1228174</v>
      </c>
      <c r="E210" s="84">
        <v>1130656</v>
      </c>
      <c r="F210" s="84">
        <v>1125334</v>
      </c>
      <c r="G210" s="98">
        <f t="shared" si="9"/>
        <v>99.52929980471514</v>
      </c>
      <c r="H210" s="99">
        <f t="shared" si="10"/>
        <v>1.701807689201143</v>
      </c>
      <c r="I210" s="52"/>
    </row>
    <row r="211" spans="1:9" ht="16.5" customHeight="1">
      <c r="A211" s="70"/>
      <c r="B211" s="71"/>
      <c r="C211" s="61" t="s">
        <v>189</v>
      </c>
      <c r="D211" s="84">
        <v>0</v>
      </c>
      <c r="E211" s="84">
        <v>0</v>
      </c>
      <c r="F211" s="84">
        <v>0</v>
      </c>
      <c r="G211" s="98">
        <v>0</v>
      </c>
      <c r="H211" s="99">
        <f t="shared" si="10"/>
        <v>0</v>
      </c>
      <c r="I211" s="52"/>
    </row>
    <row r="212" spans="1:9" ht="16.5" customHeight="1">
      <c r="A212" s="70"/>
      <c r="B212" s="71"/>
      <c r="C212" s="61" t="s">
        <v>226</v>
      </c>
      <c r="D212" s="84">
        <v>1000</v>
      </c>
      <c r="E212" s="84">
        <v>1000</v>
      </c>
      <c r="F212" s="84">
        <v>1000</v>
      </c>
      <c r="G212" s="98">
        <f t="shared" si="9"/>
        <v>100</v>
      </c>
      <c r="H212" s="99">
        <f t="shared" si="10"/>
        <v>0.0015122689701023366</v>
      </c>
      <c r="I212" s="52"/>
    </row>
    <row r="213" spans="1:9" ht="16.5" customHeight="1">
      <c r="A213" s="70"/>
      <c r="B213" s="71">
        <v>85421</v>
      </c>
      <c r="C213" s="61" t="s">
        <v>183</v>
      </c>
      <c r="D213" s="84">
        <f>D214</f>
        <v>1644534</v>
      </c>
      <c r="E213" s="84">
        <f>E214</f>
        <v>1367505</v>
      </c>
      <c r="F213" s="84">
        <f>F214</f>
        <v>1339735</v>
      </c>
      <c r="G213" s="98">
        <f t="shared" si="9"/>
        <v>97.9692944449929</v>
      </c>
      <c r="H213" s="99">
        <f t="shared" si="10"/>
        <v>2.026039668660054</v>
      </c>
      <c r="I213" s="52"/>
    </row>
    <row r="214" spans="1:9" ht="16.5" customHeight="1">
      <c r="A214" s="70"/>
      <c r="B214" s="71"/>
      <c r="C214" s="61" t="s">
        <v>16</v>
      </c>
      <c r="D214" s="84">
        <v>1644534</v>
      </c>
      <c r="E214" s="84">
        <v>1367505</v>
      </c>
      <c r="F214" s="84">
        <v>1339735</v>
      </c>
      <c r="G214" s="98">
        <f t="shared" si="9"/>
        <v>97.9692944449929</v>
      </c>
      <c r="H214" s="99">
        <f t="shared" si="10"/>
        <v>2.026039668660054</v>
      </c>
      <c r="I214" s="52"/>
    </row>
    <row r="215" spans="1:9" ht="16.5" customHeight="1">
      <c r="A215" s="70"/>
      <c r="B215" s="71"/>
      <c r="C215" s="61" t="s">
        <v>28</v>
      </c>
      <c r="D215" s="84">
        <v>0</v>
      </c>
      <c r="E215" s="84">
        <v>0</v>
      </c>
      <c r="F215" s="84">
        <v>0</v>
      </c>
      <c r="G215" s="98">
        <v>0</v>
      </c>
      <c r="H215" s="99">
        <f t="shared" si="10"/>
        <v>0</v>
      </c>
      <c r="I215" s="52"/>
    </row>
    <row r="216" spans="1:9" ht="16.5" customHeight="1">
      <c r="A216" s="70"/>
      <c r="B216" s="71"/>
      <c r="C216" s="61" t="s">
        <v>218</v>
      </c>
      <c r="D216" s="84">
        <v>1325676</v>
      </c>
      <c r="E216" s="84">
        <v>1027895</v>
      </c>
      <c r="F216" s="84">
        <v>1026190</v>
      </c>
      <c r="G216" s="98">
        <f t="shared" si="9"/>
        <v>99.83412702659318</v>
      </c>
      <c r="H216" s="99">
        <f t="shared" si="10"/>
        <v>1.5518752944293168</v>
      </c>
      <c r="I216" s="52"/>
    </row>
    <row r="217" spans="1:9" ht="16.5" customHeight="1">
      <c r="A217" s="70"/>
      <c r="B217" s="71"/>
      <c r="C217" s="61" t="s">
        <v>226</v>
      </c>
      <c r="D217" s="84">
        <v>2000</v>
      </c>
      <c r="E217" s="84">
        <v>2000</v>
      </c>
      <c r="F217" s="84">
        <v>1475</v>
      </c>
      <c r="G217" s="98">
        <f t="shared" si="9"/>
        <v>73.75</v>
      </c>
      <c r="H217" s="99">
        <f t="shared" si="10"/>
        <v>0.002230596730900946</v>
      </c>
      <c r="I217" s="52"/>
    </row>
    <row r="218" spans="1:9" ht="16.5" customHeight="1">
      <c r="A218" s="75"/>
      <c r="B218" s="71" t="s">
        <v>146</v>
      </c>
      <c r="C218" s="61" t="s">
        <v>101</v>
      </c>
      <c r="D218" s="84">
        <f>D219</f>
        <v>29714</v>
      </c>
      <c r="E218" s="84">
        <f>E219</f>
        <v>16357</v>
      </c>
      <c r="F218" s="84">
        <f>F219</f>
        <v>13645</v>
      </c>
      <c r="G218" s="98">
        <f t="shared" si="9"/>
        <v>83.4199425322492</v>
      </c>
      <c r="H218" s="99">
        <f t="shared" si="10"/>
        <v>0.020634910097046384</v>
      </c>
      <c r="I218" s="52"/>
    </row>
    <row r="219" spans="1:9" ht="16.5" customHeight="1">
      <c r="A219" s="75"/>
      <c r="B219" s="71"/>
      <c r="C219" s="61" t="s">
        <v>16</v>
      </c>
      <c r="D219" s="84">
        <v>29714</v>
      </c>
      <c r="E219" s="84">
        <v>16357</v>
      </c>
      <c r="F219" s="84">
        <v>13645</v>
      </c>
      <c r="G219" s="98">
        <f t="shared" si="9"/>
        <v>83.4199425322492</v>
      </c>
      <c r="H219" s="99">
        <f t="shared" si="10"/>
        <v>0.020634910097046384</v>
      </c>
      <c r="I219" s="52"/>
    </row>
    <row r="220" spans="1:9" ht="16.5" customHeight="1">
      <c r="A220" s="75"/>
      <c r="B220" s="71" t="s">
        <v>147</v>
      </c>
      <c r="C220" s="61" t="s">
        <v>11</v>
      </c>
      <c r="D220" s="84">
        <f>D221</f>
        <v>69271</v>
      </c>
      <c r="E220" s="84">
        <f>E221</f>
        <v>61295</v>
      </c>
      <c r="F220" s="84">
        <f>F221</f>
        <v>57298</v>
      </c>
      <c r="G220" s="98">
        <f t="shared" si="9"/>
        <v>93.47907659678604</v>
      </c>
      <c r="H220" s="99">
        <f t="shared" si="10"/>
        <v>0.08664998744892369</v>
      </c>
      <c r="I220" s="52"/>
    </row>
    <row r="221" spans="1:9" ht="16.5" customHeight="1">
      <c r="A221" s="75"/>
      <c r="B221" s="71"/>
      <c r="C221" s="61" t="s">
        <v>148</v>
      </c>
      <c r="D221" s="84">
        <v>69271</v>
      </c>
      <c r="E221" s="84">
        <v>61295</v>
      </c>
      <c r="F221" s="84">
        <v>57298</v>
      </c>
      <c r="G221" s="98">
        <f t="shared" si="9"/>
        <v>93.47907659678604</v>
      </c>
      <c r="H221" s="99">
        <f t="shared" si="10"/>
        <v>0.08664998744892369</v>
      </c>
      <c r="I221" s="52"/>
    </row>
    <row r="222" spans="1:9" ht="16.5" customHeight="1">
      <c r="A222" s="75"/>
      <c r="B222" s="71"/>
      <c r="C222" s="61" t="s">
        <v>226</v>
      </c>
      <c r="D222" s="84">
        <v>4537</v>
      </c>
      <c r="E222" s="84">
        <v>3061</v>
      </c>
      <c r="F222" s="84">
        <v>1064</v>
      </c>
      <c r="G222" s="98">
        <f t="shared" si="9"/>
        <v>34.75988239137537</v>
      </c>
      <c r="H222" s="99">
        <f t="shared" si="10"/>
        <v>0.001609054184188886</v>
      </c>
      <c r="I222" s="52"/>
    </row>
    <row r="223" spans="1:9" ht="32.25" customHeight="1">
      <c r="A223" s="75" t="s">
        <v>149</v>
      </c>
      <c r="B223" s="76"/>
      <c r="C223" s="59" t="s">
        <v>150</v>
      </c>
      <c r="D223" s="77">
        <f>D227+D224</f>
        <v>103000</v>
      </c>
      <c r="E223" s="77">
        <f>E227+E224</f>
        <v>30000</v>
      </c>
      <c r="F223" s="77">
        <f>F227+F224</f>
        <v>18386</v>
      </c>
      <c r="G223" s="97">
        <f t="shared" si="9"/>
        <v>61.28666666666667</v>
      </c>
      <c r="H223" s="100">
        <f t="shared" si="10"/>
        <v>0.02780457728430156</v>
      </c>
      <c r="I223" s="52"/>
    </row>
    <row r="224" spans="1:9" ht="16.5" customHeight="1">
      <c r="A224" s="70"/>
      <c r="B224" s="71">
        <v>90002</v>
      </c>
      <c r="C224" s="61" t="s">
        <v>206</v>
      </c>
      <c r="D224" s="72">
        <f>D225</f>
        <v>80000</v>
      </c>
      <c r="E224" s="72">
        <f>E225</f>
        <v>19000</v>
      </c>
      <c r="F224" s="72">
        <f>F225</f>
        <v>8115</v>
      </c>
      <c r="G224" s="98">
        <f t="shared" si="9"/>
        <v>42.71052631578947</v>
      </c>
      <c r="H224" s="99">
        <f t="shared" si="10"/>
        <v>0.01227206269238046</v>
      </c>
      <c r="I224" s="52"/>
    </row>
    <row r="225" spans="1:9" ht="16.5" customHeight="1">
      <c r="A225" s="70"/>
      <c r="B225" s="71"/>
      <c r="C225" s="61" t="s">
        <v>58</v>
      </c>
      <c r="D225" s="72">
        <v>80000</v>
      </c>
      <c r="E225" s="72">
        <v>19000</v>
      </c>
      <c r="F225" s="72">
        <v>8115</v>
      </c>
      <c r="G225" s="98">
        <f t="shared" si="9"/>
        <v>42.71052631578947</v>
      </c>
      <c r="H225" s="99">
        <f t="shared" si="10"/>
        <v>0.01227206269238046</v>
      </c>
      <c r="I225" s="52"/>
    </row>
    <row r="226" spans="1:12" ht="16.5" customHeight="1">
      <c r="A226" s="70"/>
      <c r="B226" s="71"/>
      <c r="C226" s="61" t="s">
        <v>207</v>
      </c>
      <c r="D226" s="72">
        <v>80000</v>
      </c>
      <c r="E226" s="72">
        <v>19000</v>
      </c>
      <c r="F226" s="72">
        <v>8115</v>
      </c>
      <c r="G226" s="98">
        <f t="shared" si="9"/>
        <v>42.71052631578947</v>
      </c>
      <c r="H226" s="99">
        <f t="shared" si="10"/>
        <v>0.01227206269238046</v>
      </c>
      <c r="I226" s="52"/>
      <c r="K226" s="55"/>
      <c r="L226" s="9"/>
    </row>
    <row r="227" spans="1:12" ht="16.5" customHeight="1">
      <c r="A227" s="70"/>
      <c r="B227" s="71">
        <v>90095</v>
      </c>
      <c r="C227" s="61" t="s">
        <v>11</v>
      </c>
      <c r="D227" s="72">
        <f>D228</f>
        <v>23000</v>
      </c>
      <c r="E227" s="72">
        <v>11000</v>
      </c>
      <c r="F227" s="72">
        <f>F228</f>
        <v>10271</v>
      </c>
      <c r="G227" s="98">
        <f t="shared" si="9"/>
        <v>93.37272727272727</v>
      </c>
      <c r="H227" s="99">
        <f t="shared" si="10"/>
        <v>0.015532514591921098</v>
      </c>
      <c r="I227" s="52"/>
      <c r="K227" s="55"/>
      <c r="L227" s="9"/>
    </row>
    <row r="228" spans="1:12" ht="16.5" customHeight="1">
      <c r="A228" s="70"/>
      <c r="B228" s="71"/>
      <c r="C228" s="61" t="s">
        <v>58</v>
      </c>
      <c r="D228" s="72">
        <v>23000</v>
      </c>
      <c r="E228" s="72">
        <v>11000</v>
      </c>
      <c r="F228" s="72">
        <v>10271</v>
      </c>
      <c r="G228" s="98">
        <f t="shared" si="9"/>
        <v>93.37272727272727</v>
      </c>
      <c r="H228" s="99">
        <f t="shared" si="10"/>
        <v>0.015532514591921098</v>
      </c>
      <c r="I228" s="52"/>
      <c r="K228" s="55"/>
      <c r="L228" s="9"/>
    </row>
    <row r="229" spans="1:12" ht="16.5" customHeight="1">
      <c r="A229" s="70"/>
      <c r="B229" s="71"/>
      <c r="C229" s="61" t="s">
        <v>207</v>
      </c>
      <c r="D229" s="72">
        <v>0</v>
      </c>
      <c r="E229" s="72">
        <v>0</v>
      </c>
      <c r="F229" s="72">
        <v>0</v>
      </c>
      <c r="G229" s="98">
        <v>0</v>
      </c>
      <c r="H229" s="99">
        <f t="shared" si="10"/>
        <v>0</v>
      </c>
      <c r="I229" s="52"/>
      <c r="K229" s="55"/>
      <c r="L229" s="9"/>
    </row>
    <row r="230" spans="1:12" ht="30" customHeight="1">
      <c r="A230" s="75" t="s">
        <v>153</v>
      </c>
      <c r="B230" s="76"/>
      <c r="C230" s="59" t="s">
        <v>154</v>
      </c>
      <c r="D230" s="77">
        <f>D231+D236</f>
        <v>106000</v>
      </c>
      <c r="E230" s="77">
        <f>E231+E236</f>
        <v>110360</v>
      </c>
      <c r="F230" s="77">
        <f>F231+F236</f>
        <v>107082</v>
      </c>
      <c r="G230" s="97">
        <f t="shared" si="9"/>
        <v>97.0297209133744</v>
      </c>
      <c r="H230" s="100">
        <f t="shared" si="10"/>
        <v>0.1619367858564984</v>
      </c>
      <c r="I230" s="52"/>
      <c r="K230" s="55"/>
      <c r="L230" s="9"/>
    </row>
    <row r="231" spans="1:12" ht="16.5" customHeight="1">
      <c r="A231" s="70"/>
      <c r="B231" s="71" t="s">
        <v>155</v>
      </c>
      <c r="C231" s="61" t="s">
        <v>156</v>
      </c>
      <c r="D231" s="84">
        <f>D234</f>
        <v>46000</v>
      </c>
      <c r="E231" s="84">
        <v>50360</v>
      </c>
      <c r="F231" s="84">
        <f>F234</f>
        <v>47082</v>
      </c>
      <c r="G231" s="98">
        <f t="shared" si="9"/>
        <v>93.49086576648133</v>
      </c>
      <c r="H231" s="99">
        <f t="shared" si="10"/>
        <v>0.0712006476503582</v>
      </c>
      <c r="I231" s="52"/>
      <c r="K231" s="55"/>
      <c r="L231" s="9"/>
    </row>
    <row r="232" spans="1:12" ht="16.5" customHeight="1">
      <c r="A232" s="70"/>
      <c r="B232" s="71"/>
      <c r="C232" s="61" t="s">
        <v>174</v>
      </c>
      <c r="D232" s="84">
        <v>27000</v>
      </c>
      <c r="E232" s="84">
        <v>27000</v>
      </c>
      <c r="F232" s="84">
        <v>27000</v>
      </c>
      <c r="G232" s="98">
        <f t="shared" si="9"/>
        <v>100</v>
      </c>
      <c r="H232" s="99">
        <f t="shared" si="10"/>
        <v>0.04083126219276309</v>
      </c>
      <c r="I232" s="52"/>
      <c r="K232" s="55"/>
      <c r="L232" s="9"/>
    </row>
    <row r="233" spans="1:12" ht="16.5" customHeight="1">
      <c r="A233" s="70"/>
      <c r="B233" s="71"/>
      <c r="C233" s="61" t="s">
        <v>217</v>
      </c>
      <c r="D233" s="84">
        <v>0</v>
      </c>
      <c r="E233" s="84">
        <v>0</v>
      </c>
      <c r="F233" s="84">
        <v>0</v>
      </c>
      <c r="G233" s="98">
        <v>0</v>
      </c>
      <c r="H233" s="99">
        <f t="shared" si="10"/>
        <v>0</v>
      </c>
      <c r="I233" s="52"/>
      <c r="K233" s="55"/>
      <c r="L233" s="9"/>
    </row>
    <row r="234" spans="1:12" ht="16.5" customHeight="1">
      <c r="A234" s="70"/>
      <c r="B234" s="71"/>
      <c r="C234" s="61" t="s">
        <v>16</v>
      </c>
      <c r="D234" s="84">
        <v>46000</v>
      </c>
      <c r="E234" s="84">
        <v>50360</v>
      </c>
      <c r="F234" s="84">
        <v>47082</v>
      </c>
      <c r="G234" s="98">
        <f t="shared" si="9"/>
        <v>93.49086576648133</v>
      </c>
      <c r="H234" s="99">
        <f t="shared" si="10"/>
        <v>0.0712006476503582</v>
      </c>
      <c r="I234" s="52"/>
      <c r="K234" s="55"/>
      <c r="L234" s="9"/>
    </row>
    <row r="235" spans="1:12" ht="16.5" customHeight="1">
      <c r="A235" s="70"/>
      <c r="B235" s="71"/>
      <c r="C235" s="61" t="s">
        <v>226</v>
      </c>
      <c r="D235" s="84">
        <v>2500</v>
      </c>
      <c r="E235" s="84">
        <v>6860</v>
      </c>
      <c r="F235" s="84">
        <v>6860</v>
      </c>
      <c r="G235" s="98">
        <f t="shared" si="9"/>
        <v>100</v>
      </c>
      <c r="H235" s="99">
        <f t="shared" si="10"/>
        <v>0.010374165134902028</v>
      </c>
      <c r="I235" s="52"/>
      <c r="K235" s="55"/>
      <c r="L235" s="9"/>
    </row>
    <row r="236" spans="1:12" ht="16.5" customHeight="1">
      <c r="A236" s="70"/>
      <c r="B236" s="71" t="s">
        <v>157</v>
      </c>
      <c r="C236" s="61" t="s">
        <v>158</v>
      </c>
      <c r="D236" s="84">
        <f>D237</f>
        <v>60000</v>
      </c>
      <c r="E236" s="84">
        <f>E237</f>
        <v>60000</v>
      </c>
      <c r="F236" s="84">
        <f>F237</f>
        <v>60000</v>
      </c>
      <c r="G236" s="98">
        <f t="shared" si="9"/>
        <v>100</v>
      </c>
      <c r="H236" s="99">
        <f t="shared" si="10"/>
        <v>0.0907361382061402</v>
      </c>
      <c r="I236" s="52"/>
      <c r="K236" s="55"/>
      <c r="L236" s="9"/>
    </row>
    <row r="237" spans="1:12" ht="16.5" customHeight="1">
      <c r="A237" s="70"/>
      <c r="B237" s="71"/>
      <c r="C237" s="61" t="s">
        <v>16</v>
      </c>
      <c r="D237" s="84">
        <v>60000</v>
      </c>
      <c r="E237" s="84">
        <v>60000</v>
      </c>
      <c r="F237" s="84">
        <f>F238</f>
        <v>60000</v>
      </c>
      <c r="G237" s="98">
        <f t="shared" si="9"/>
        <v>100</v>
      </c>
      <c r="H237" s="99">
        <f t="shared" si="10"/>
        <v>0.0907361382061402</v>
      </c>
      <c r="I237" s="52"/>
      <c r="K237" s="55"/>
      <c r="L237" s="9"/>
    </row>
    <row r="238" spans="1:12" ht="16.5" customHeight="1">
      <c r="A238" s="70"/>
      <c r="B238" s="71"/>
      <c r="C238" s="57" t="s">
        <v>228</v>
      </c>
      <c r="D238" s="84">
        <v>60000</v>
      </c>
      <c r="E238" s="84">
        <v>60000</v>
      </c>
      <c r="F238" s="84">
        <v>60000</v>
      </c>
      <c r="G238" s="98">
        <f t="shared" si="9"/>
        <v>100</v>
      </c>
      <c r="H238" s="99">
        <f t="shared" si="10"/>
        <v>0.0907361382061402</v>
      </c>
      <c r="I238" s="52"/>
      <c r="K238" s="55"/>
      <c r="L238" s="9"/>
    </row>
    <row r="239" spans="1:12" ht="16.5" customHeight="1">
      <c r="A239" s="75" t="s">
        <v>159</v>
      </c>
      <c r="B239" s="76"/>
      <c r="C239" s="59" t="s">
        <v>223</v>
      </c>
      <c r="D239" s="77">
        <f>D240</f>
        <v>104000</v>
      </c>
      <c r="E239" s="77">
        <f>E240</f>
        <v>104000</v>
      </c>
      <c r="F239" s="77">
        <f>F240</f>
        <v>103878</v>
      </c>
      <c r="G239" s="97">
        <f t="shared" si="9"/>
        <v>99.88269230769231</v>
      </c>
      <c r="H239" s="100">
        <f t="shared" si="10"/>
        <v>0.1570914760762905</v>
      </c>
      <c r="I239" s="52"/>
      <c r="K239" s="55"/>
      <c r="L239" s="9"/>
    </row>
    <row r="240" spans="1:12" ht="16.5" customHeight="1">
      <c r="A240" s="70"/>
      <c r="B240" s="71" t="s">
        <v>161</v>
      </c>
      <c r="C240" s="61" t="s">
        <v>224</v>
      </c>
      <c r="D240" s="84">
        <v>104000</v>
      </c>
      <c r="E240" s="84">
        <v>104000</v>
      </c>
      <c r="F240" s="84">
        <f>F241</f>
        <v>103878</v>
      </c>
      <c r="G240" s="98">
        <f t="shared" si="9"/>
        <v>99.88269230769231</v>
      </c>
      <c r="H240" s="99">
        <f t="shared" si="10"/>
        <v>0.1570914760762905</v>
      </c>
      <c r="I240" s="52"/>
      <c r="K240" s="55"/>
      <c r="L240" s="9"/>
    </row>
    <row r="241" spans="1:12" ht="16.5" customHeight="1">
      <c r="A241" s="70"/>
      <c r="B241" s="71"/>
      <c r="C241" s="61" t="s">
        <v>16</v>
      </c>
      <c r="D241" s="84">
        <v>104000</v>
      </c>
      <c r="E241" s="84">
        <v>104000</v>
      </c>
      <c r="F241" s="84">
        <v>103878</v>
      </c>
      <c r="G241" s="98">
        <f t="shared" si="9"/>
        <v>99.88269230769231</v>
      </c>
      <c r="H241" s="99">
        <f t="shared" si="10"/>
        <v>0.1570914760762905</v>
      </c>
      <c r="I241" s="52"/>
      <c r="K241" s="55"/>
      <c r="L241" s="9"/>
    </row>
    <row r="242" spans="1:12" ht="16.5" customHeight="1">
      <c r="A242" s="70"/>
      <c r="B242" s="71"/>
      <c r="C242" s="61" t="s">
        <v>163</v>
      </c>
      <c r="D242" s="84">
        <v>80000</v>
      </c>
      <c r="E242" s="84">
        <v>80000</v>
      </c>
      <c r="F242" s="84">
        <v>80000</v>
      </c>
      <c r="G242" s="98">
        <f t="shared" si="9"/>
        <v>100</v>
      </c>
      <c r="H242" s="99">
        <f t="shared" si="10"/>
        <v>0.12098151760818693</v>
      </c>
      <c r="I242" s="52"/>
      <c r="K242" s="55"/>
      <c r="L242" s="9"/>
    </row>
    <row r="243" spans="1:12" ht="16.5" customHeight="1">
      <c r="A243" s="75"/>
      <c r="B243" s="76"/>
      <c r="C243" s="59" t="s">
        <v>164</v>
      </c>
      <c r="D243" s="77">
        <f>D7+D12+D19+D32+D38+D43+D55+D76+D88+D97+D135+D141+D170+D179+D230+D239+D91+D223</f>
        <v>61568503</v>
      </c>
      <c r="E243" s="77">
        <f>E7+E12+E19+E32+E38+E43+E55+E76+E88+E97+E135+E141+E170+E179+E230+E239+E91+E223</f>
        <v>67662618</v>
      </c>
      <c r="F243" s="77">
        <f>F7+F12+F19+F32+F38+F43+F55+F76+F88+F97+F135+F141+F170+F179+F230+F239+F91+F223</f>
        <v>66125806</v>
      </c>
      <c r="G243" s="97">
        <f t="shared" si="9"/>
        <v>97.72871336429813</v>
      </c>
      <c r="H243" s="100">
        <f t="shared" si="10"/>
        <v>100.00000453680691</v>
      </c>
      <c r="I243" s="52"/>
      <c r="K243" s="55"/>
      <c r="L243" s="9"/>
    </row>
    <row r="244" spans="1:12" ht="16.5" customHeight="1">
      <c r="A244" s="70"/>
      <c r="B244" s="71"/>
      <c r="C244" s="61" t="s">
        <v>165</v>
      </c>
      <c r="D244" s="72">
        <f>D9+D14+D18+D21+D25+D34+D40+D45+D49+D53+D57+D61+D65+D70+D74+D78+D80+D86+D90+D99+D104+D109+D115+D117+D122+D126+D130+D137+D140+D143+D149+D155+D161+D166+D169+D172+D175+D181+D186+D192+D196+D202+D205+D209+D214+D219+D221+D234+D237+D241+D132+D82+D51+D224+D227+D27+D93+D94+D96+D95</f>
        <v>60391853</v>
      </c>
      <c r="E244" s="72">
        <f>E9+E14+E18+E21+E25+E34+E40+E45+E49+E53+E57+E61+E65+E70+E74+E78+E80+E86+E90+E99+E104+E109+E115+E117+E122+E126+E130+E137+E140+E143+E149+E155+E161+E166+E169+E172+E175+E181+E186+E192+E196+E202+E205+E209+E214+E219+E221+E234+E237+E241+E132+E51+E224+E227+E28+E93+E94+E96+E95+E82+E84</f>
        <v>60111306</v>
      </c>
      <c r="F244" s="72">
        <f>F9+F14+F18+F21+F25+F34+F40+F45+F49+F53+F57+F61+F65+F70+F74+F78+F80+F86+F90+F99+F104+F109+F115+F117+F122+F126+F130+F137+F140+F143+F149+F155+F161+F166+F169+F172+F175+F181+F186+F192+F196+F202+F205+F209+F214+F219+F221+F234+F237+F241+F132+F51+F224+F227+F28+F93+F94+F96+F95+F82+F84</f>
        <v>58608878</v>
      </c>
      <c r="G244" s="98">
        <f t="shared" si="9"/>
        <v>97.50058998884504</v>
      </c>
      <c r="H244" s="99">
        <f t="shared" si="10"/>
        <v>88.6323875719135</v>
      </c>
      <c r="I244" s="52"/>
      <c r="K244" s="55"/>
      <c r="L244" s="9"/>
    </row>
    <row r="245" spans="1:12" ht="16.5" customHeight="1">
      <c r="A245" s="70"/>
      <c r="B245" s="71"/>
      <c r="C245" s="61" t="s">
        <v>219</v>
      </c>
      <c r="D245" s="72">
        <f>D15+D35+D42+D54+D58+D66+D100+D106+D110+D119+D123+D127+D133+D144+D150+D156+D162+D176+D182+D188+D193+D197+D206+D210+D216+D233+D71+D29+D46</f>
        <v>35103675</v>
      </c>
      <c r="E245" s="72">
        <f>E15+E35+E42+E54+E58+E66+E100+E106+E110+E119+E123+E127+E133+E144+E150+E156+E162+E176+E182+E188+E193+E197+E206+E210+E216+E233+E71+E29+E46</f>
        <v>33074709</v>
      </c>
      <c r="F245" s="72">
        <f>F15+F35+F42+F54+F58+F66+F100+F106+F110+F119+F123+F127+F133+F144+F150+F156+F162+F176+F182+F188+F193+F197+F206+F210+F216+F233+F71+F29+F46</f>
        <v>32748993</v>
      </c>
      <c r="G245" s="98">
        <f t="shared" si="9"/>
        <v>99.01521129029435</v>
      </c>
      <c r="H245" s="99">
        <f t="shared" si="10"/>
        <v>49.52528591599863</v>
      </c>
      <c r="I245" s="52"/>
      <c r="K245" s="55"/>
      <c r="L245" s="9"/>
    </row>
    <row r="246" spans="1:12" ht="15" customHeight="1">
      <c r="A246" s="70"/>
      <c r="B246" s="71"/>
      <c r="C246" s="61" t="s">
        <v>167</v>
      </c>
      <c r="D246" s="72">
        <f>D23+D101+D113+D145+D151+D157+D167+D173+D207+D238+D242+D232+D226+D199+D37+D229</f>
        <v>4729481</v>
      </c>
      <c r="E246" s="72">
        <f>E23+E101+E113+E145+E151+E157+E167+E173+E207+E238+E242+E232+E226+E199+E37+E229</f>
        <v>5059708</v>
      </c>
      <c r="F246" s="72">
        <f>F23+F101+F113+F145+F151+F157+F167+F173+F207+F238+F242+F232+F226+F199+F37+F229</f>
        <v>4954577</v>
      </c>
      <c r="G246" s="98">
        <f t="shared" si="9"/>
        <v>97.92219234785881</v>
      </c>
      <c r="H246" s="99">
        <f t="shared" si="10"/>
        <v>7.492653057082725</v>
      </c>
      <c r="I246" s="52"/>
      <c r="K246" s="55"/>
      <c r="L246" s="9"/>
    </row>
    <row r="247" spans="1:12" ht="16.5" customHeight="1">
      <c r="A247" s="70"/>
      <c r="B247" s="71"/>
      <c r="C247" s="61" t="s">
        <v>226</v>
      </c>
      <c r="D247" s="72">
        <f>D16+D31+D47+D59+D68+D75+D102+D107+D111+D120+D124+D128+D134+D146+D153+D158+D178+D184+D189+D194+D200+D203+D212+D217+D222+D235+D164+D63</f>
        <v>2236324</v>
      </c>
      <c r="E247" s="72">
        <f>E16+E31+E47+E59+E68+E75+E102+E107+E111+E120+E124+E128+E134+E146+E153+E158+E178+E184+E189+E194+E200+E203+E212+E217+E222+E235+E164+E63</f>
        <v>2193770</v>
      </c>
      <c r="F247" s="72">
        <f>F16+F31+F47+F59+F68+F75+F102+F107+F111+F120+F124+F128+F134+F146+F153+F158+F178+F184+F189+F194+F200+F203+F212+F217+F222+F235+F164+F63</f>
        <v>2093448</v>
      </c>
      <c r="G247" s="98">
        <f t="shared" si="9"/>
        <v>95.42695907045862</v>
      </c>
      <c r="H247" s="99">
        <f t="shared" si="10"/>
        <v>3.1658564509227967</v>
      </c>
      <c r="I247" s="52"/>
      <c r="K247" s="55"/>
      <c r="L247" s="9"/>
    </row>
    <row r="248" spans="1:12" ht="30" customHeight="1">
      <c r="A248" s="70"/>
      <c r="B248" s="71"/>
      <c r="C248" s="58" t="s">
        <v>241</v>
      </c>
      <c r="D248" s="72">
        <f>D72+D163+D36</f>
        <v>277695</v>
      </c>
      <c r="E248" s="72">
        <f>E72+E163+E36+E159+E190</f>
        <v>932654</v>
      </c>
      <c r="F248" s="72">
        <f>F72+F163+F36+F159+F190</f>
        <v>817138</v>
      </c>
      <c r="G248" s="98">
        <f t="shared" si="9"/>
        <v>87.61427067272535</v>
      </c>
      <c r="H248" s="99">
        <f t="shared" si="10"/>
        <v>1.2357324416914832</v>
      </c>
      <c r="I248" s="52"/>
      <c r="K248" s="55"/>
      <c r="L248" s="9"/>
    </row>
    <row r="249" spans="1:12" ht="16.5" customHeight="1">
      <c r="A249" s="70"/>
      <c r="B249" s="71"/>
      <c r="C249" s="61" t="s">
        <v>168</v>
      </c>
      <c r="D249" s="72">
        <f>D88</f>
        <v>1100000</v>
      </c>
      <c r="E249" s="72">
        <f>E88</f>
        <v>1006000</v>
      </c>
      <c r="F249" s="72">
        <f>F88</f>
        <v>708840</v>
      </c>
      <c r="G249" s="98">
        <f t="shared" si="9"/>
        <v>70.46123260437376</v>
      </c>
      <c r="H249" s="99">
        <f t="shared" si="10"/>
        <v>1.0719567367673404</v>
      </c>
      <c r="I249" s="52"/>
      <c r="K249" s="55"/>
      <c r="L249" s="9"/>
    </row>
    <row r="250" spans="1:12" ht="28.5" customHeight="1">
      <c r="A250" s="70"/>
      <c r="B250" s="71"/>
      <c r="C250" s="62" t="s">
        <v>222</v>
      </c>
      <c r="D250" s="72">
        <f>D96</f>
        <v>121000</v>
      </c>
      <c r="E250" s="72">
        <f>E96</f>
        <v>49006</v>
      </c>
      <c r="F250" s="72">
        <v>0</v>
      </c>
      <c r="G250" s="98">
        <f t="shared" si="9"/>
        <v>0</v>
      </c>
      <c r="H250" s="99">
        <f t="shared" si="10"/>
        <v>0</v>
      </c>
      <c r="I250" s="52"/>
      <c r="K250" s="55"/>
      <c r="L250" s="9"/>
    </row>
    <row r="251" spans="1:12" ht="16.5" customHeight="1">
      <c r="A251" s="70"/>
      <c r="B251" s="71"/>
      <c r="C251" s="62" t="s">
        <v>233</v>
      </c>
      <c r="D251" s="72">
        <f>D95</f>
        <v>40000</v>
      </c>
      <c r="E251" s="72">
        <f>E95</f>
        <v>0</v>
      </c>
      <c r="F251" s="72">
        <v>0</v>
      </c>
      <c r="G251" s="98">
        <v>0</v>
      </c>
      <c r="H251" s="99">
        <f t="shared" si="10"/>
        <v>0</v>
      </c>
      <c r="I251" s="52"/>
      <c r="K251" s="55"/>
      <c r="L251" s="9"/>
    </row>
    <row r="252" spans="1:12" ht="16.5" customHeight="1">
      <c r="A252" s="70"/>
      <c r="B252" s="71"/>
      <c r="C252" s="62" t="s">
        <v>201</v>
      </c>
      <c r="D252" s="72">
        <f>D94</f>
        <v>100000</v>
      </c>
      <c r="E252" s="72">
        <f>E94</f>
        <v>31044</v>
      </c>
      <c r="F252" s="72">
        <v>0</v>
      </c>
      <c r="G252" s="98">
        <f t="shared" si="9"/>
        <v>0</v>
      </c>
      <c r="H252" s="99">
        <f t="shared" si="10"/>
        <v>0</v>
      </c>
      <c r="I252" s="52"/>
      <c r="K252" s="55"/>
      <c r="L252" s="9"/>
    </row>
    <row r="253" spans="1:12" ht="16.5" customHeight="1">
      <c r="A253" s="70"/>
      <c r="B253" s="71"/>
      <c r="C253" s="86" t="s">
        <v>202</v>
      </c>
      <c r="D253" s="72">
        <f>D93</f>
        <v>97832</v>
      </c>
      <c r="E253" s="72">
        <f>E93</f>
        <v>0</v>
      </c>
      <c r="F253" s="72">
        <v>0</v>
      </c>
      <c r="G253" s="98">
        <v>0</v>
      </c>
      <c r="H253" s="99">
        <f t="shared" si="10"/>
        <v>0</v>
      </c>
      <c r="I253" s="52"/>
      <c r="K253" s="55"/>
      <c r="L253" s="9"/>
    </row>
    <row r="254" spans="1:12" ht="31.5" customHeight="1">
      <c r="A254" s="70"/>
      <c r="B254" s="71"/>
      <c r="C254" s="58" t="s">
        <v>242</v>
      </c>
      <c r="D254" s="72">
        <v>0</v>
      </c>
      <c r="E254" s="72">
        <f>E187</f>
        <v>4500</v>
      </c>
      <c r="F254" s="72">
        <v>0</v>
      </c>
      <c r="G254" s="98">
        <f t="shared" si="9"/>
        <v>0</v>
      </c>
      <c r="H254" s="99">
        <f t="shared" si="10"/>
        <v>0</v>
      </c>
      <c r="I254" s="52"/>
      <c r="K254" s="55"/>
      <c r="L254" s="9"/>
    </row>
    <row r="255" spans="1:11" ht="16.5" customHeight="1" thickBot="1">
      <c r="A255" s="87"/>
      <c r="B255" s="88"/>
      <c r="C255" s="89" t="s">
        <v>225</v>
      </c>
      <c r="D255" s="90">
        <f>D183+F250+D22+D67+D152+D177+D138+D112+D211+D26+D62+D198+D147+D11</f>
        <v>1176650</v>
      </c>
      <c r="E255" s="90">
        <f>E183+E22+E67+E152+E177+E138+E112+E211+E26+E62+E198+E147+E11+E87+E30+E41+E105</f>
        <v>7546812</v>
      </c>
      <c r="F255" s="90">
        <f>F183+F67+F152+F177+F138+F112+F211+F26+F62+F198+F147+F11+F87+F30+F41+F105+F187</f>
        <v>7516928</v>
      </c>
      <c r="G255" s="91">
        <f t="shared" si="9"/>
        <v>99.60401822650412</v>
      </c>
      <c r="H255" s="92">
        <f t="shared" si="10"/>
        <v>11.367616964893417</v>
      </c>
      <c r="I255" s="52"/>
      <c r="K255" s="55"/>
    </row>
    <row r="256" spans="1:11" ht="39.75" customHeight="1">
      <c r="A256" s="93" t="s">
        <v>220</v>
      </c>
      <c r="B256" s="110" t="s">
        <v>244</v>
      </c>
      <c r="C256" s="110"/>
      <c r="D256" s="110"/>
      <c r="E256" s="94"/>
      <c r="F256" s="94"/>
      <c r="G256" s="95"/>
      <c r="H256" s="96"/>
      <c r="I256" s="8"/>
      <c r="K256" s="55"/>
    </row>
    <row r="257" spans="4:11" ht="12.75">
      <c r="D257" s="8"/>
      <c r="E257" s="8"/>
      <c r="F257" s="8"/>
      <c r="G257" s="8"/>
      <c r="H257" s="8"/>
      <c r="I257" s="8"/>
      <c r="K257" s="55"/>
    </row>
    <row r="258" spans="4:11" ht="12.75">
      <c r="D258" s="8"/>
      <c r="E258" s="8"/>
      <c r="F258" s="8"/>
      <c r="G258" s="8"/>
      <c r="H258" s="8"/>
      <c r="I258" s="8"/>
      <c r="K258" s="55"/>
    </row>
    <row r="259" spans="4:11" ht="12.75">
      <c r="D259" s="8"/>
      <c r="E259" s="8"/>
      <c r="F259" s="8"/>
      <c r="G259" s="8"/>
      <c r="H259" s="8"/>
      <c r="I259" s="8"/>
      <c r="K259" s="55"/>
    </row>
    <row r="260" spans="4:11" ht="12.75">
      <c r="D260" s="8"/>
      <c r="E260" s="8"/>
      <c r="F260" s="8"/>
      <c r="G260" s="8"/>
      <c r="H260" s="8"/>
      <c r="I260" s="8"/>
      <c r="K260" s="55"/>
    </row>
    <row r="261" spans="4:11" ht="12.75">
      <c r="D261" s="8"/>
      <c r="E261" s="8"/>
      <c r="F261" s="8"/>
      <c r="G261" s="8"/>
      <c r="H261" s="8"/>
      <c r="I261" s="8"/>
      <c r="K261" s="55"/>
    </row>
    <row r="262" spans="4:11" ht="12.75">
      <c r="D262" s="8"/>
      <c r="E262" s="8"/>
      <c r="F262" s="8"/>
      <c r="G262" s="8"/>
      <c r="H262" s="8"/>
      <c r="I262" s="8"/>
      <c r="K262" s="55"/>
    </row>
    <row r="263" spans="4:11" ht="12.75">
      <c r="D263" s="8"/>
      <c r="E263" s="8"/>
      <c r="F263" s="8"/>
      <c r="G263" s="8"/>
      <c r="H263" s="8"/>
      <c r="I263" s="8"/>
      <c r="K263" s="55"/>
    </row>
    <row r="264" spans="4:11" ht="12.75">
      <c r="D264" s="8"/>
      <c r="E264" s="8"/>
      <c r="F264" s="8"/>
      <c r="G264" s="8"/>
      <c r="H264" s="8"/>
      <c r="I264" s="8"/>
      <c r="K264" s="55"/>
    </row>
    <row r="265" spans="3:11" ht="12.75">
      <c r="C265" s="56"/>
      <c r="D265" s="8"/>
      <c r="E265" s="8"/>
      <c r="F265" s="8"/>
      <c r="G265" s="8"/>
      <c r="H265" s="8"/>
      <c r="I265" s="8"/>
      <c r="K265" s="55"/>
    </row>
    <row r="266" spans="4:11" ht="12.75">
      <c r="D266" s="8"/>
      <c r="E266" s="8"/>
      <c r="F266" s="8"/>
      <c r="G266" s="8"/>
      <c r="H266" s="8"/>
      <c r="I266" s="8"/>
      <c r="K266" s="55"/>
    </row>
    <row r="267" ht="12.75">
      <c r="K267" s="55"/>
    </row>
    <row r="268" ht="12.75">
      <c r="K268" s="55"/>
    </row>
    <row r="269" ht="12.75">
      <c r="K269" s="55"/>
    </row>
    <row r="270" ht="12.75">
      <c r="K270" s="55"/>
    </row>
    <row r="271" ht="12.75">
      <c r="K271" s="55"/>
    </row>
    <row r="272" ht="12.75">
      <c r="K272" s="55"/>
    </row>
    <row r="273" ht="12.75">
      <c r="K273" s="55"/>
    </row>
    <row r="274" ht="12.75">
      <c r="K274" s="55"/>
    </row>
    <row r="275" ht="12.75">
      <c r="K275" s="55"/>
    </row>
    <row r="276" ht="12.75">
      <c r="K276" s="55"/>
    </row>
    <row r="277" ht="12.75">
      <c r="K277" s="55"/>
    </row>
    <row r="278" ht="12.75">
      <c r="K278" s="55"/>
    </row>
    <row r="279" ht="12.75">
      <c r="K279" s="55"/>
    </row>
    <row r="280" ht="12.75">
      <c r="K280" s="55"/>
    </row>
    <row r="281" ht="12.75">
      <c r="K281" s="55"/>
    </row>
    <row r="282" ht="12.75">
      <c r="K282" s="55"/>
    </row>
    <row r="283" ht="12.75">
      <c r="K283" s="55"/>
    </row>
  </sheetData>
  <sheetProtection/>
  <mergeCells count="11">
    <mergeCell ref="B256:D256"/>
    <mergeCell ref="C3:C5"/>
    <mergeCell ref="D3:D5"/>
    <mergeCell ref="E3:E5"/>
    <mergeCell ref="F3:F5"/>
    <mergeCell ref="A1:H1"/>
    <mergeCell ref="G3:G5"/>
    <mergeCell ref="B3:B5"/>
    <mergeCell ref="A3:A5"/>
    <mergeCell ref="C2:H2"/>
    <mergeCell ref="H3:H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116"/>
      <c r="E1" s="116"/>
      <c r="F1" s="116"/>
      <c r="G1" s="116"/>
    </row>
    <row r="2" ht="12.75">
      <c r="E2" s="5"/>
    </row>
    <row r="3" ht="12.75">
      <c r="E3" s="5"/>
    </row>
    <row r="4" spans="5:6" ht="12.75">
      <c r="E4" s="117"/>
      <c r="F4" s="117"/>
    </row>
    <row r="5" spans="3:6" ht="14.25">
      <c r="C5" s="103" t="s">
        <v>195</v>
      </c>
      <c r="D5" s="103"/>
      <c r="E5" s="103"/>
      <c r="F5" s="6"/>
    </row>
    <row r="6" spans="3:5" ht="14.25">
      <c r="C6" s="103" t="s">
        <v>177</v>
      </c>
      <c r="D6" s="103"/>
      <c r="E6" s="103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118" t="s">
        <v>187</v>
      </c>
      <c r="E10" s="22"/>
      <c r="F10" s="1"/>
      <c r="G10" s="118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19"/>
      <c r="E11" s="2" t="s">
        <v>187</v>
      </c>
      <c r="F11" s="2" t="s">
        <v>180</v>
      </c>
      <c r="G11" s="119"/>
    </row>
    <row r="12" spans="1:7" ht="13.5" thickBot="1">
      <c r="A12" s="3"/>
      <c r="B12" s="3"/>
      <c r="C12" s="3"/>
      <c r="D12" s="120"/>
      <c r="E12" s="43" t="s">
        <v>179</v>
      </c>
      <c r="F12" s="4" t="s">
        <v>196</v>
      </c>
      <c r="G12" s="120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2014-03-24T14:21:28Z</cp:lastPrinted>
  <dcterms:created xsi:type="dcterms:W3CDTF">2005-11-08T10:40:11Z</dcterms:created>
  <dcterms:modified xsi:type="dcterms:W3CDTF">2014-04-02T09:47:04Z</dcterms:modified>
  <cp:category/>
  <cp:version/>
  <cp:contentType/>
  <cp:contentStatus/>
</cp:coreProperties>
</file>