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<sst xmlns="http://schemas.openxmlformats.org/spreadsheetml/2006/main" count="360" uniqueCount="164">
  <si>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</si>
  <si>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</si>
  <si>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</si>
  <si>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</si>
  <si>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</si>
  <si>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</si>
  <si>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</si>
  <si>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</si>
  <si>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</si>
  <si>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</si>
  <si>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</si>
  <si>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</si>
  <si>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</si>
  <si>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</si>
  <si>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</si>
  <si>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</si>
  <si>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</si>
  <si>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</si>
  <si>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</si>
  <si>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</si>
  <si>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</si>
  <si>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</si>
  <si>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</si>
  <si>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</si>
  <si>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</si>
  <si>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</si>
  <si>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</si>
  <si>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</si>
  <si>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</si>
  <si>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</si>
  <si>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</si>
  <si>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</si>
  <si>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</si>
  <si>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</si>
  <si>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</si>
  <si>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</si>
  <si>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</si>
  <si>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</si>
  <si>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</si>
  <si>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</si>
  <si>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</si>
  <si>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</si>
  <si>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</si>
  <si>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</si>
  <si>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</si>
  <si>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</si>
  <si>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</si>
  <si>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</si>
  <si>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</si>
  <si>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</si>
  <si>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</si>
  <si>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</si>
  <si>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</si>
  <si>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</si>
  <si>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</si>
  <si>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</si>
  <si>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</si>
  <si>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</si>
  <si>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</si>
  <si>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</si>
  <si>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</si>
  <si>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</si>
  <si>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</si>
  <si>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</si>
  <si>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</si>
  <si>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</si>
  <si>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</si>
  <si>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</si>
  <si>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</si>
  <si>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</si>
  <si>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</si>
  <si>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</si>
  <si>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</si>
  <si>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</si>
  <si>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</si>
  <si>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</si>
  <si>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</si>
  <si>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</si>
  <si>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</si>
  <si>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</si>
  <si>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</si>
  <si>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</si>
  <si>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</si>
  <si>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</si>
  <si>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</si>
  <si>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</si>
  <si>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</si>
  <si>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</si>
  <si>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</si>
  <si>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</si>
  <si>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</si>
  <si>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</si>
  <si>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</si>
  <si>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</si>
  <si>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</si>
  <si>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</si>
  <si>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</si>
  <si>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</si>
  <si>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</si>
  <si>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</si>
  <si>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</si>
  <si>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</si>
  <si>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</si>
  <si>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</si>
  <si>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</si>
  <si>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</si>
  <si>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</si>
  <si>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</si>
  <si>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</si>
  <si>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</si>
  <si>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</si>
  <si>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Środki  na dofinansowanie własnych zadań bieżących gmin (zwiazków gmin), powiatów (zwiazków powiatów), samorządów województw,pozyskane z innych źródeł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</si>
  <si>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</si>
  <si>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</si>
  <si>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</si>
  <si>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 xml:space="preserve">Wpływy z tytułu pomocy finansowej  udzielanej między jednostkami samorządu terytorialnego  na dofinansowanie własnych zadań bieżacych powiatu 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</si>
  <si>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</si>
  <si>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</si>
  <si>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</si>
  <si>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Wpływy od rodziców z tytułu odpłatności za utrzymanie dzieci (wychowanków) w placówkach opiekuńczo-wychowawczych</t>
  </si>
  <si>
    <t xml:space="preserve">Dotacje celowe otrzymane z budżetu państwa na realizację bieżących zadań własnych powiatu współfinasowanie  programów i projektów realizowanych  ze środków funduszy strukturalnych, Funduszu Spójności oraz z Sekcji Gwarancji Europejskiego </t>
  </si>
  <si>
    <t>Dotacje celowe otrzymane z budzetu państwa na realizację bieżących zadań własnych powiatu</t>
  </si>
  <si>
    <t>Dotacje celowe otrzymane z budżetu państwa na realizację  bieżących zadań własnych powiatu</t>
  </si>
  <si>
    <t xml:space="preserve">Dotacje celowe otrzymane z budżetu państwa na realizację bieżących zadań  własnych powiatu współfinasowanie  programów i projektów realizowanych  ze środków funduszy strukturalnych, Funduszu Spójności oraz z Sekcji Gwarancji Europejskiego </t>
  </si>
  <si>
    <t>Środki nadofinansowanie  własnych zadań bieżących  gmin (związków gmin),powiatów (związków powiatów), samorządów województw,pozyskane z innych żródeł.</t>
  </si>
  <si>
    <t>Młodzieżowe ośrodki wychowawcze</t>
  </si>
  <si>
    <t>Środki na dofinansowanie własnych inwestycji gmin (związków gmin),powiatów (związków powiatów), samorządów wojewóztw,pozyskane z innych żródeł</t>
  </si>
  <si>
    <t xml:space="preserve">Dotacje celowe otrzymane z gminy na inwestycje i zakupy inwestycyjne realizowane  na podstawie  porozumień (umów) między jednostkami  samorządu terytorialnego </t>
  </si>
  <si>
    <t>O910</t>
  </si>
  <si>
    <t>Kwalifikacja wojskowa</t>
  </si>
  <si>
    <t>Odsetki do nieterminowych wpłat z tytułu podatków i opłat</t>
  </si>
  <si>
    <t>O960</t>
  </si>
  <si>
    <t xml:space="preserve">Wpływy z tytułu pomocy finansowej  udzielanej między jednostkami samorządu terytorialnego  na dofinansowanie własnych zadań inwestycyjnych i zakupów inwestycyjnych </t>
  </si>
  <si>
    <t>Dotacje celowe otrzymane z budżetu państwa na realizację inwestycji  i zakupów inwestycyjnych własnych powiatu</t>
  </si>
  <si>
    <t>Dotacje celowe otrzymane z powiatu na inwestycje  i zakupy inwestycyjne realizowane przez powiat  na podstawie porozumień (umów) miedzy jednostkami samorządu terytorialnego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</si>
  <si>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</si>
  <si>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</si>
  <si>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</si>
  <si>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</si>
  <si>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 xml:space="preserve">                                             dochody majatkowe</t>
  </si>
  <si>
    <t xml:space="preserve">                                    z tego: dochody bieżące</t>
  </si>
  <si>
    <t>Dotacje celowe w ramach programów finansowanych z udziałem środków europejskich oraz środków...</t>
  </si>
  <si>
    <t>Dotacje celowe  otrzymane z budżetu państwa na realizację  bieżących zadań własnych powiatu</t>
  </si>
  <si>
    <t>Dotacje celowe otrzymane z budżetu państwa  na zadania bieżące realizowane przez powiat na podstawie  porozumień z organami  administracji rządowej</t>
  </si>
  <si>
    <t>Plan dochodów na 2011 rok</t>
  </si>
  <si>
    <t>Udział % w dochodach ogółem</t>
  </si>
  <si>
    <t>Obrona cywilna</t>
  </si>
  <si>
    <t xml:space="preserve">Uzupełnienie subwencji ogólnej dla jednostek samorządu terytorialnego </t>
  </si>
  <si>
    <t>Środki na uzupełnienie dochodów powiatów</t>
  </si>
  <si>
    <t>Plan po zmiananch na 2011 rok</t>
  </si>
  <si>
    <t>% (kol 7:6)</t>
  </si>
  <si>
    <t xml:space="preserve">                                      WEDŁUG ŹRÓDEŁ I DZIAŁÓW KLASYFIKACJI BUDŻETOWEJ </t>
  </si>
  <si>
    <t>O927</t>
  </si>
  <si>
    <t>Pozostałe odsetki…..</t>
  </si>
  <si>
    <t>Pozostałe odsetki…</t>
  </si>
  <si>
    <t>Zasiłki i pomoc w naturze oraz składki na ubezpieczenia emerytalne i rentowe</t>
  </si>
  <si>
    <t xml:space="preserve">                                     DOCHODY  POWIATU  PLANOWANE I WYKONANE W I PÓŁROCZU  2011 ROKU</t>
  </si>
  <si>
    <t>Dotacja celowa otrzymana z tytułu pomocy finansowej udzielanej między jednostkami samorządu terytorialnego na dofinansowanie  własnych zada inwestycyjnych i zakupów inwestycyjnych</t>
  </si>
  <si>
    <t>Wykonanie na 30.06.2011r.</t>
  </si>
  <si>
    <t>Drogi publiczne wojewódzkie</t>
  </si>
  <si>
    <t>Dotacje celowe otrzymane z budżetu państwa na realizacjhę inwestycji  i zakupów  inwestycyjnych  własnych powiatu</t>
  </si>
  <si>
    <t xml:space="preserve">Dotacje celowe otrzymane z samorządu województwa na inwestycjie  i zakupy inwestycyjne realizowane na podstawie porozumień ( umów) między jednostkami samorządu terytorialnego </t>
  </si>
  <si>
    <t xml:space="preserve">Zadania w zakresie kultury fizycznej </t>
  </si>
  <si>
    <t xml:space="preserve">KULTURA FIZYCZNA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</si>
</sst>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169" fontId="3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169" fontId="0" fillId="0" borderId="0" xfId="42" applyNumberFormat="1" applyFont="1" applyAlignment="1">
      <alignment/>
    </xf>
    <xf numFmtId="43" fontId="7" fillId="0" borderId="10" xfId="42" applyFont="1" applyBorder="1" applyAlignment="1">
      <alignment wrapText="1"/>
    </xf>
    <xf numFmtId="169" fontId="7" fillId="0" borderId="10" xfId="42" applyNumberFormat="1" applyFont="1" applyBorder="1" applyAlignment="1">
      <alignment wrapText="1"/>
    </xf>
    <xf numFmtId="43" fontId="7" fillId="0" borderId="17" xfId="42" applyFont="1" applyBorder="1" applyAlignment="1">
      <alignment wrapText="1"/>
    </xf>
    <xf numFmtId="169" fontId="8" fillId="0" borderId="10" xfId="42" applyNumberFormat="1" applyFont="1" applyBorder="1" applyAlignment="1">
      <alignment wrapText="1"/>
    </xf>
    <xf numFmtId="169" fontId="8" fillId="0" borderId="10" xfId="42" applyNumberFormat="1" applyFont="1" applyBorder="1" applyAlignment="1">
      <alignment horizontal="center" wrapText="1"/>
    </xf>
    <xf numFmtId="169" fontId="7" fillId="0" borderId="10" xfId="42" applyNumberFormat="1" applyFont="1" applyBorder="1" applyAlignment="1">
      <alignment horizontal="center" wrapText="1"/>
    </xf>
    <xf numFmtId="169" fontId="8" fillId="0" borderId="15" xfId="42" applyNumberFormat="1" applyFont="1" applyBorder="1" applyAlignment="1">
      <alignment horizontal="center" wrapText="1"/>
    </xf>
    <xf numFmtId="169" fontId="7" fillId="0" borderId="21" xfId="42" applyNumberFormat="1" applyFont="1" applyBorder="1" applyAlignment="1">
      <alignment wrapText="1"/>
    </xf>
    <xf numFmtId="43" fontId="7" fillId="0" borderId="21" xfId="42" applyFont="1" applyBorder="1" applyAlignment="1">
      <alignment wrapText="1"/>
    </xf>
    <xf numFmtId="169" fontId="7" fillId="0" borderId="21" xfId="42" applyNumberFormat="1" applyFont="1" applyFill="1" applyBorder="1" applyAlignment="1">
      <alignment wrapText="1"/>
    </xf>
    <xf numFmtId="169" fontId="7" fillId="0" borderId="21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9" fontId="8" fillId="0" borderId="10" xfId="42" applyNumberFormat="1" applyFont="1" applyBorder="1" applyAlignment="1">
      <alignment wrapText="1"/>
    </xf>
    <xf numFmtId="169" fontId="8" fillId="0" borderId="22" xfId="42" applyNumberFormat="1" applyFont="1" applyFill="1" applyBorder="1" applyAlignment="1">
      <alignment wrapText="1"/>
    </xf>
    <xf numFmtId="43" fontId="7" fillId="0" borderId="23" xfId="42" applyFont="1" applyBorder="1" applyAlignment="1">
      <alignment wrapText="1"/>
    </xf>
    <xf numFmtId="43" fontId="7" fillId="0" borderId="24" xfId="42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tabSelected="1" zoomScalePageLayoutView="0" workbookViewId="0" topLeftCell="A1">
      <selection activeCell="D212" sqref="D212"/>
    </sheetView>
  </sheetViews>
  <sheetFormatPr defaultColWidth="9.140625" defaultRowHeight="12.75"/>
  <cols>
    <col min="1" max="1" width="6.00390625" style="0" customWidth="1"/>
    <col min="3" max="3" width="6.421875" style="0" customWidth="1"/>
    <col min="4" max="4" width="50.421875" style="0" customWidth="1"/>
    <col min="5" max="5" width="13.421875" style="0" customWidth="1"/>
    <col min="6" max="6" width="13.00390625" style="0" customWidth="1"/>
    <col min="7" max="7" width="12.00390625" style="0" customWidth="1"/>
    <col min="8" max="8" width="9.00390625" style="0" customWidth="1"/>
    <col min="9" max="9" width="11.57421875" style="0" customWidth="1"/>
  </cols>
  <sheetData>
    <row r="1" spans="1:9" ht="12.75" customHeight="1">
      <c r="A1" s="43" t="s">
        <v>156</v>
      </c>
      <c r="B1" s="43"/>
      <c r="C1" s="43"/>
      <c r="D1" s="43"/>
      <c r="E1" s="43"/>
      <c r="F1" s="43"/>
      <c r="G1" s="43"/>
      <c r="H1" s="43"/>
      <c r="I1" s="43"/>
    </row>
    <row r="2" spans="1:9" ht="15.75" customHeight="1" thickBot="1">
      <c r="A2" s="43" t="s">
        <v>151</v>
      </c>
      <c r="B2" s="43"/>
      <c r="C2" s="43"/>
      <c r="D2" s="43"/>
      <c r="E2" s="43"/>
      <c r="F2" s="43"/>
      <c r="G2" s="43"/>
      <c r="H2" s="43"/>
      <c r="I2" s="43"/>
    </row>
    <row r="3" spans="1:9" ht="43.5" customHeight="1">
      <c r="A3" s="13" t="s">
        <v>0</v>
      </c>
      <c r="B3" s="14" t="s">
        <v>1</v>
      </c>
      <c r="C3" s="14" t="s">
        <v>2</v>
      </c>
      <c r="D3" s="14" t="s">
        <v>3</v>
      </c>
      <c r="E3" s="14" t="s">
        <v>144</v>
      </c>
      <c r="F3" s="14" t="s">
        <v>149</v>
      </c>
      <c r="G3" s="14" t="s">
        <v>158</v>
      </c>
      <c r="H3" s="14" t="s">
        <v>150</v>
      </c>
      <c r="I3" s="19" t="s">
        <v>145</v>
      </c>
    </row>
    <row r="4" spans="1:9" ht="12.75" customHeight="1">
      <c r="A4" s="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20">
        <v>9</v>
      </c>
    </row>
    <row r="5" spans="1:9" ht="18" customHeight="1">
      <c r="A5" s="6" t="s">
        <v>90</v>
      </c>
      <c r="B5" s="3"/>
      <c r="C5" s="4"/>
      <c r="D5" s="4" t="s">
        <v>4</v>
      </c>
      <c r="E5" s="27">
        <f aca="true" t="shared" si="0" ref="E5:G6">E6</f>
        <v>10000</v>
      </c>
      <c r="F5" s="27">
        <f t="shared" si="0"/>
        <v>10000</v>
      </c>
      <c r="G5" s="27">
        <f t="shared" si="0"/>
        <v>5000</v>
      </c>
      <c r="H5" s="26">
        <f>(G5/F5)*100</f>
        <v>50</v>
      </c>
      <c r="I5" s="28">
        <f>SUM((G5/30870991)*100)</f>
        <v>0.016196435028600152</v>
      </c>
    </row>
    <row r="6" spans="1:9" ht="15">
      <c r="A6" s="5"/>
      <c r="B6" s="1" t="s">
        <v>102</v>
      </c>
      <c r="C6" s="2"/>
      <c r="D6" s="2" t="s">
        <v>5</v>
      </c>
      <c r="E6" s="29">
        <f t="shared" si="0"/>
        <v>10000</v>
      </c>
      <c r="F6" s="29">
        <f t="shared" si="0"/>
        <v>10000</v>
      </c>
      <c r="G6" s="29">
        <f t="shared" si="0"/>
        <v>5000</v>
      </c>
      <c r="H6" s="26">
        <f aca="true" t="shared" si="1" ref="H6:H68">(G6/F6)*100</f>
        <v>50</v>
      </c>
      <c r="I6" s="28">
        <f aca="true" t="shared" si="2" ref="I6:I69">SUM((G6/30870991)*100)</f>
        <v>0.016196435028600152</v>
      </c>
    </row>
    <row r="7" spans="1:9" ht="48" customHeight="1">
      <c r="A7" s="5"/>
      <c r="B7" s="1"/>
      <c r="C7" s="1">
        <v>2110</v>
      </c>
      <c r="D7" s="2" t="s">
        <v>6</v>
      </c>
      <c r="E7" s="29">
        <v>10000</v>
      </c>
      <c r="F7" s="29">
        <v>10000</v>
      </c>
      <c r="G7" s="29">
        <v>5000</v>
      </c>
      <c r="H7" s="26">
        <f t="shared" si="1"/>
        <v>50</v>
      </c>
      <c r="I7" s="28">
        <f t="shared" si="2"/>
        <v>0.016196435028600152</v>
      </c>
    </row>
    <row r="8" spans="1:9" ht="14.25">
      <c r="A8" s="6" t="s">
        <v>91</v>
      </c>
      <c r="B8" s="3"/>
      <c r="C8" s="3"/>
      <c r="D8" s="4" t="s">
        <v>7</v>
      </c>
      <c r="E8" s="27">
        <f>E9</f>
        <v>119625</v>
      </c>
      <c r="F8" s="27">
        <f>F9</f>
        <v>128738</v>
      </c>
      <c r="G8" s="27">
        <f>G9</f>
        <v>61369</v>
      </c>
      <c r="H8" s="26">
        <f t="shared" si="1"/>
        <v>47.66968571828054</v>
      </c>
      <c r="I8" s="28">
        <f t="shared" si="2"/>
        <v>0.19879180425403253</v>
      </c>
    </row>
    <row r="9" spans="1:9" ht="15">
      <c r="A9" s="5"/>
      <c r="B9" s="1" t="s">
        <v>103</v>
      </c>
      <c r="C9" s="1"/>
      <c r="D9" s="2" t="s">
        <v>8</v>
      </c>
      <c r="E9" s="29">
        <f>E10+E11</f>
        <v>119625</v>
      </c>
      <c r="F9" s="29">
        <f>F11+F10</f>
        <v>128738</v>
      </c>
      <c r="G9" s="29">
        <f>G11</f>
        <v>61369</v>
      </c>
      <c r="H9" s="26">
        <f t="shared" si="1"/>
        <v>47.66968571828054</v>
      </c>
      <c r="I9" s="28">
        <f t="shared" si="2"/>
        <v>0.19879180425403253</v>
      </c>
    </row>
    <row r="10" spans="1:9" ht="30">
      <c r="A10" s="5"/>
      <c r="B10" s="1"/>
      <c r="C10" s="1">
        <v>2440</v>
      </c>
      <c r="D10" s="2" t="s">
        <v>68</v>
      </c>
      <c r="E10" s="29">
        <v>0</v>
      </c>
      <c r="F10" s="29">
        <v>6000</v>
      </c>
      <c r="G10" s="29">
        <v>0</v>
      </c>
      <c r="H10" s="26">
        <f t="shared" si="1"/>
        <v>0</v>
      </c>
      <c r="I10" s="28">
        <f t="shared" si="2"/>
        <v>0</v>
      </c>
    </row>
    <row r="11" spans="1:9" ht="45.75" customHeight="1">
      <c r="A11" s="5"/>
      <c r="B11" s="1"/>
      <c r="C11" s="1">
        <v>2460</v>
      </c>
      <c r="D11" s="2" t="s">
        <v>88</v>
      </c>
      <c r="E11" s="29">
        <v>119625</v>
      </c>
      <c r="F11" s="29">
        <v>122738</v>
      </c>
      <c r="G11" s="29">
        <v>61369</v>
      </c>
      <c r="H11" s="26">
        <f t="shared" si="1"/>
        <v>50</v>
      </c>
      <c r="I11" s="28">
        <f t="shared" si="2"/>
        <v>0.19879180425403253</v>
      </c>
    </row>
    <row r="12" spans="1:9" ht="14.25">
      <c r="A12" s="6">
        <v>600</v>
      </c>
      <c r="B12" s="3"/>
      <c r="C12" s="3"/>
      <c r="D12" s="4" t="s">
        <v>9</v>
      </c>
      <c r="E12" s="27">
        <f>E15+E22</f>
        <v>3039044</v>
      </c>
      <c r="F12" s="27">
        <f>F15+F22+F13</f>
        <v>8878184</v>
      </c>
      <c r="G12" s="27">
        <f>G15</f>
        <v>1175</v>
      </c>
      <c r="H12" s="26">
        <f t="shared" si="1"/>
        <v>0.013234688535403185</v>
      </c>
      <c r="I12" s="28">
        <f t="shared" si="2"/>
        <v>0.0038061622317210357</v>
      </c>
    </row>
    <row r="13" spans="1:9" ht="15">
      <c r="A13" s="6"/>
      <c r="B13" s="37">
        <v>60013</v>
      </c>
      <c r="C13" s="3"/>
      <c r="D13" s="38" t="s">
        <v>159</v>
      </c>
      <c r="E13" s="39">
        <v>0</v>
      </c>
      <c r="F13" s="39">
        <f>F14</f>
        <v>400000</v>
      </c>
      <c r="G13" s="39"/>
      <c r="H13" s="26">
        <f t="shared" si="1"/>
        <v>0</v>
      </c>
      <c r="I13" s="28">
        <f t="shared" si="2"/>
        <v>0</v>
      </c>
    </row>
    <row r="14" spans="1:9" ht="60">
      <c r="A14" s="6"/>
      <c r="B14" s="3"/>
      <c r="C14" s="37">
        <v>6630</v>
      </c>
      <c r="D14" s="38" t="s">
        <v>161</v>
      </c>
      <c r="E14" s="39">
        <v>0</v>
      </c>
      <c r="F14" s="39">
        <v>400000</v>
      </c>
      <c r="G14" s="39"/>
      <c r="H14" s="26">
        <f t="shared" si="1"/>
        <v>0</v>
      </c>
      <c r="I14" s="28">
        <f t="shared" si="2"/>
        <v>0</v>
      </c>
    </row>
    <row r="15" spans="1:9" ht="15">
      <c r="A15" s="5"/>
      <c r="B15" s="1">
        <v>60014</v>
      </c>
      <c r="C15" s="1"/>
      <c r="D15" s="2" t="s">
        <v>10</v>
      </c>
      <c r="E15" s="29">
        <f>SUM(E16:E21)</f>
        <v>3039044</v>
      </c>
      <c r="F15" s="29">
        <f>F16+F17+F20+F21</f>
        <v>6612184</v>
      </c>
      <c r="G15" s="29">
        <f>G16+G17</f>
        <v>1175</v>
      </c>
      <c r="H15" s="26">
        <f t="shared" si="1"/>
        <v>0.017770225389977048</v>
      </c>
      <c r="I15" s="28">
        <f t="shared" si="2"/>
        <v>0.0038061622317210357</v>
      </c>
    </row>
    <row r="16" spans="1:9" ht="15">
      <c r="A16" s="5"/>
      <c r="B16" s="1"/>
      <c r="C16" s="1" t="s">
        <v>98</v>
      </c>
      <c r="D16" s="2" t="s">
        <v>12</v>
      </c>
      <c r="E16" s="29">
        <v>500</v>
      </c>
      <c r="F16" s="29">
        <v>500</v>
      </c>
      <c r="G16" s="29">
        <v>1134</v>
      </c>
      <c r="H16" s="26">
        <f t="shared" si="1"/>
        <v>226.79999999999998</v>
      </c>
      <c r="I16" s="28">
        <f t="shared" si="2"/>
        <v>0.0036733514644865144</v>
      </c>
    </row>
    <row r="17" spans="1:9" ht="15">
      <c r="A17" s="5"/>
      <c r="B17" s="1"/>
      <c r="C17" s="1" t="s">
        <v>99</v>
      </c>
      <c r="D17" s="2" t="s">
        <v>13</v>
      </c>
      <c r="E17" s="29">
        <v>90</v>
      </c>
      <c r="F17" s="29">
        <v>90</v>
      </c>
      <c r="G17" s="29">
        <v>41</v>
      </c>
      <c r="H17" s="26">
        <f t="shared" si="1"/>
        <v>45.55555555555556</v>
      </c>
      <c r="I17" s="28">
        <f t="shared" si="2"/>
        <v>0.00013281076723452125</v>
      </c>
    </row>
    <row r="18" spans="1:9" ht="30">
      <c r="A18" s="5"/>
      <c r="B18" s="1"/>
      <c r="C18" s="1">
        <v>2130</v>
      </c>
      <c r="D18" s="2" t="s">
        <v>110</v>
      </c>
      <c r="E18" s="29">
        <v>0</v>
      </c>
      <c r="F18" s="29">
        <v>0</v>
      </c>
      <c r="G18" s="29">
        <v>0</v>
      </c>
      <c r="H18" s="26">
        <v>0</v>
      </c>
      <c r="I18" s="28">
        <f t="shared" si="2"/>
        <v>0</v>
      </c>
    </row>
    <row r="19" spans="1:9" ht="45">
      <c r="A19" s="5"/>
      <c r="B19" s="1"/>
      <c r="C19" s="1">
        <v>2710</v>
      </c>
      <c r="D19" s="2" t="s">
        <v>115</v>
      </c>
      <c r="E19" s="29">
        <v>2338454</v>
      </c>
      <c r="F19" s="29">
        <v>0</v>
      </c>
      <c r="G19" s="29">
        <v>0</v>
      </c>
      <c r="H19" s="26">
        <v>0</v>
      </c>
      <c r="I19" s="28">
        <f t="shared" si="2"/>
        <v>0</v>
      </c>
    </row>
    <row r="20" spans="1:9" ht="48" customHeight="1">
      <c r="A20" s="5"/>
      <c r="B20" s="1"/>
      <c r="C20" s="1">
        <v>6300</v>
      </c>
      <c r="D20" s="2" t="s">
        <v>132</v>
      </c>
      <c r="E20" s="29">
        <v>700000</v>
      </c>
      <c r="F20" s="29">
        <v>3038454</v>
      </c>
      <c r="G20" s="29">
        <v>0</v>
      </c>
      <c r="H20" s="26">
        <f t="shared" si="1"/>
        <v>0</v>
      </c>
      <c r="I20" s="28">
        <f t="shared" si="2"/>
        <v>0</v>
      </c>
    </row>
    <row r="21" spans="1:9" ht="33" customHeight="1">
      <c r="A21" s="5"/>
      <c r="B21" s="1"/>
      <c r="C21" s="1">
        <v>6430</v>
      </c>
      <c r="D21" s="2" t="s">
        <v>133</v>
      </c>
      <c r="E21" s="29"/>
      <c r="F21" s="29">
        <v>3573140</v>
      </c>
      <c r="G21" s="29">
        <v>0</v>
      </c>
      <c r="H21" s="26">
        <f t="shared" si="1"/>
        <v>0</v>
      </c>
      <c r="I21" s="28">
        <f t="shared" si="2"/>
        <v>0</v>
      </c>
    </row>
    <row r="22" spans="1:9" ht="15">
      <c r="A22" s="5"/>
      <c r="B22" s="1">
        <v>60078</v>
      </c>
      <c r="C22" s="1"/>
      <c r="D22" s="2" t="s">
        <v>109</v>
      </c>
      <c r="E22" s="29">
        <f>E24+E23</f>
        <v>0</v>
      </c>
      <c r="F22" s="29">
        <f>F23+F24+F25</f>
        <v>1866000</v>
      </c>
      <c r="G22" s="29">
        <v>0</v>
      </c>
      <c r="H22" s="26">
        <f t="shared" si="1"/>
        <v>0</v>
      </c>
      <c r="I22" s="28">
        <f t="shared" si="2"/>
        <v>0</v>
      </c>
    </row>
    <row r="23" spans="1:9" ht="30">
      <c r="A23" s="5"/>
      <c r="B23" s="1"/>
      <c r="C23" s="1">
        <v>2130</v>
      </c>
      <c r="D23" s="2" t="s">
        <v>110</v>
      </c>
      <c r="E23" s="29">
        <v>0</v>
      </c>
      <c r="F23" s="29">
        <v>1500000</v>
      </c>
      <c r="G23" s="29">
        <v>0</v>
      </c>
      <c r="H23" s="26">
        <f t="shared" si="1"/>
        <v>0</v>
      </c>
      <c r="I23" s="28">
        <f t="shared" si="2"/>
        <v>0</v>
      </c>
    </row>
    <row r="24" spans="1:9" ht="45">
      <c r="A24" s="5"/>
      <c r="B24" s="1"/>
      <c r="C24" s="1">
        <v>2710</v>
      </c>
      <c r="D24" s="2" t="s">
        <v>115</v>
      </c>
      <c r="E24" s="29">
        <v>0</v>
      </c>
      <c r="F24" s="29">
        <v>16000</v>
      </c>
      <c r="G24" s="29">
        <v>0</v>
      </c>
      <c r="H24" s="26">
        <f t="shared" si="1"/>
        <v>0</v>
      </c>
      <c r="I24" s="28">
        <f t="shared" si="2"/>
        <v>0</v>
      </c>
    </row>
    <row r="25" spans="1:9" ht="60">
      <c r="A25" s="5"/>
      <c r="B25" s="1"/>
      <c r="C25" s="1">
        <v>6300</v>
      </c>
      <c r="D25" s="2" t="s">
        <v>157</v>
      </c>
      <c r="E25" s="29">
        <v>0</v>
      </c>
      <c r="F25" s="29">
        <v>350000</v>
      </c>
      <c r="G25" s="29"/>
      <c r="H25" s="26">
        <f t="shared" si="1"/>
        <v>0</v>
      </c>
      <c r="I25" s="28">
        <f t="shared" si="2"/>
        <v>0</v>
      </c>
    </row>
    <row r="26" spans="1:9" ht="14.25">
      <c r="A26" s="6">
        <v>630</v>
      </c>
      <c r="B26" s="3"/>
      <c r="C26" s="3"/>
      <c r="D26" s="4" t="s">
        <v>14</v>
      </c>
      <c r="E26" s="27">
        <f>E29</f>
        <v>30000</v>
      </c>
      <c r="F26" s="27">
        <f>F27</f>
        <v>55000</v>
      </c>
      <c r="G26" s="27">
        <f>G27</f>
        <v>35072</v>
      </c>
      <c r="H26" s="26">
        <f t="shared" si="1"/>
        <v>63.767272727272726</v>
      </c>
      <c r="I26" s="28">
        <f t="shared" si="2"/>
        <v>0.11360827386461289</v>
      </c>
    </row>
    <row r="27" spans="1:9" ht="15">
      <c r="A27" s="5"/>
      <c r="B27" s="1">
        <v>63003</v>
      </c>
      <c r="C27" s="1"/>
      <c r="D27" s="2" t="s">
        <v>15</v>
      </c>
      <c r="E27" s="29">
        <f>E29</f>
        <v>30000</v>
      </c>
      <c r="F27" s="29">
        <f>F29</f>
        <v>55000</v>
      </c>
      <c r="G27" s="29">
        <f>G29+G28</f>
        <v>35072</v>
      </c>
      <c r="H27" s="26">
        <f t="shared" si="1"/>
        <v>63.767272727272726</v>
      </c>
      <c r="I27" s="28">
        <f t="shared" si="2"/>
        <v>0.11360827386461289</v>
      </c>
    </row>
    <row r="28" spans="1:9" ht="15">
      <c r="A28" s="5"/>
      <c r="B28" s="1"/>
      <c r="C28" s="1" t="s">
        <v>98</v>
      </c>
      <c r="D28" s="2" t="s">
        <v>12</v>
      </c>
      <c r="E28" s="29">
        <v>0</v>
      </c>
      <c r="F28" s="29">
        <v>0</v>
      </c>
      <c r="G28" s="29">
        <v>8</v>
      </c>
      <c r="H28" s="26">
        <v>0</v>
      </c>
      <c r="I28" s="28">
        <f t="shared" si="2"/>
        <v>2.5914296045760243E-05</v>
      </c>
    </row>
    <row r="29" spans="1:9" ht="15">
      <c r="A29" s="5"/>
      <c r="B29" s="1"/>
      <c r="C29" s="1" t="s">
        <v>99</v>
      </c>
      <c r="D29" s="2" t="s">
        <v>13</v>
      </c>
      <c r="E29" s="29">
        <v>30000</v>
      </c>
      <c r="F29" s="29">
        <v>55000</v>
      </c>
      <c r="G29" s="29">
        <v>35064</v>
      </c>
      <c r="H29" s="26">
        <f t="shared" si="1"/>
        <v>63.75272727272727</v>
      </c>
      <c r="I29" s="28">
        <f t="shared" si="2"/>
        <v>0.11358235956856713</v>
      </c>
    </row>
    <row r="30" spans="1:9" ht="28.5" customHeight="1">
      <c r="A30" s="5"/>
      <c r="B30" s="1"/>
      <c r="C30" s="1">
        <v>2708</v>
      </c>
      <c r="D30" s="2" t="s">
        <v>16</v>
      </c>
      <c r="E30" s="29">
        <v>0</v>
      </c>
      <c r="F30" s="29">
        <v>0</v>
      </c>
      <c r="G30" s="29">
        <v>0</v>
      </c>
      <c r="H30" s="26">
        <v>0</v>
      </c>
      <c r="I30" s="28">
        <f t="shared" si="2"/>
        <v>0</v>
      </c>
    </row>
    <row r="31" spans="1:9" ht="73.5" customHeight="1">
      <c r="A31" s="5"/>
      <c r="B31" s="1"/>
      <c r="C31" s="1">
        <v>2139</v>
      </c>
      <c r="D31" s="2" t="s">
        <v>120</v>
      </c>
      <c r="E31" s="30">
        <v>0</v>
      </c>
      <c r="F31" s="30">
        <v>0</v>
      </c>
      <c r="G31" s="30">
        <v>0</v>
      </c>
      <c r="H31" s="26">
        <v>0</v>
      </c>
      <c r="I31" s="28">
        <f t="shared" si="2"/>
        <v>0</v>
      </c>
    </row>
    <row r="32" spans="1:9" ht="14.25">
      <c r="A32" s="6">
        <v>700</v>
      </c>
      <c r="B32" s="3"/>
      <c r="C32" s="3"/>
      <c r="D32" s="4" t="s">
        <v>17</v>
      </c>
      <c r="E32" s="27">
        <f>E33</f>
        <v>3808110</v>
      </c>
      <c r="F32" s="27">
        <f>F33</f>
        <v>3903110</v>
      </c>
      <c r="G32" s="27">
        <f>G33</f>
        <v>348133</v>
      </c>
      <c r="H32" s="26">
        <f t="shared" si="1"/>
        <v>8.919374550038302</v>
      </c>
      <c r="I32" s="28">
        <f t="shared" si="2"/>
        <v>1.1277027031623312</v>
      </c>
    </row>
    <row r="33" spans="1:9" ht="15">
      <c r="A33" s="5"/>
      <c r="B33" s="1">
        <v>70005</v>
      </c>
      <c r="C33" s="1"/>
      <c r="D33" s="2" t="s">
        <v>18</v>
      </c>
      <c r="E33" s="29">
        <f>SUM(E34:E40)</f>
        <v>3808110</v>
      </c>
      <c r="F33" s="29">
        <f>F34+F35+F36+F38+F39+F40</f>
        <v>3903110</v>
      </c>
      <c r="G33" s="29">
        <f>G34+G35+G36+G37+G38+G39+G40</f>
        <v>348133</v>
      </c>
      <c r="H33" s="26">
        <f t="shared" si="1"/>
        <v>8.919374550038302</v>
      </c>
      <c r="I33" s="28">
        <f t="shared" si="2"/>
        <v>1.1277027031623312</v>
      </c>
    </row>
    <row r="34" spans="1:9" ht="32.25" customHeight="1">
      <c r="A34" s="5"/>
      <c r="B34" s="1"/>
      <c r="C34" s="1" t="s">
        <v>93</v>
      </c>
      <c r="D34" s="2" t="s">
        <v>19</v>
      </c>
      <c r="E34" s="29">
        <v>666</v>
      </c>
      <c r="F34" s="29">
        <v>666</v>
      </c>
      <c r="G34" s="29">
        <v>666</v>
      </c>
      <c r="H34" s="26">
        <f t="shared" si="1"/>
        <v>100</v>
      </c>
      <c r="I34" s="28">
        <f t="shared" si="2"/>
        <v>0.00215736514580954</v>
      </c>
    </row>
    <row r="35" spans="1:9" ht="59.25" customHeight="1">
      <c r="A35" s="5"/>
      <c r="B35" s="1"/>
      <c r="C35" s="1" t="s">
        <v>96</v>
      </c>
      <c r="D35" s="2" t="s">
        <v>48</v>
      </c>
      <c r="E35" s="29">
        <v>18000</v>
      </c>
      <c r="F35" s="29">
        <v>18000</v>
      </c>
      <c r="G35" s="29">
        <v>9255</v>
      </c>
      <c r="H35" s="26">
        <f t="shared" si="1"/>
        <v>51.416666666666664</v>
      </c>
      <c r="I35" s="28">
        <f t="shared" si="2"/>
        <v>0.029979601237938882</v>
      </c>
    </row>
    <row r="36" spans="1:9" ht="31.5" customHeight="1">
      <c r="A36" s="5"/>
      <c r="B36" s="1"/>
      <c r="C36" s="1" t="s">
        <v>106</v>
      </c>
      <c r="D36" s="2" t="s">
        <v>118</v>
      </c>
      <c r="E36" s="30">
        <v>3395944</v>
      </c>
      <c r="F36" s="30">
        <v>3395944</v>
      </c>
      <c r="G36" s="30">
        <v>1606</v>
      </c>
      <c r="H36" s="26">
        <f t="shared" si="1"/>
        <v>0.047291710346224786</v>
      </c>
      <c r="I36" s="28">
        <f t="shared" si="2"/>
        <v>0.005202294931186369</v>
      </c>
    </row>
    <row r="37" spans="1:9" ht="13.5" customHeight="1">
      <c r="A37" s="5"/>
      <c r="B37" s="1"/>
      <c r="C37" s="1" t="s">
        <v>98</v>
      </c>
      <c r="D37" s="2" t="s">
        <v>12</v>
      </c>
      <c r="E37" s="30">
        <v>0</v>
      </c>
      <c r="F37" s="30">
        <v>0</v>
      </c>
      <c r="G37" s="30">
        <v>0</v>
      </c>
      <c r="H37" s="26">
        <v>0</v>
      </c>
      <c r="I37" s="28">
        <f t="shared" si="2"/>
        <v>0</v>
      </c>
    </row>
    <row r="38" spans="1:9" ht="16.5" customHeight="1">
      <c r="A38" s="5"/>
      <c r="B38" s="1"/>
      <c r="C38" s="1" t="s">
        <v>99</v>
      </c>
      <c r="D38" s="2" t="s">
        <v>13</v>
      </c>
      <c r="E38" s="30">
        <v>1000</v>
      </c>
      <c r="F38" s="30">
        <v>1000</v>
      </c>
      <c r="G38" s="30">
        <v>51</v>
      </c>
      <c r="H38" s="26">
        <f t="shared" si="1"/>
        <v>5.1</v>
      </c>
      <c r="I38" s="28">
        <f t="shared" si="2"/>
        <v>0.00016520363729172153</v>
      </c>
    </row>
    <row r="39" spans="1:9" ht="45" customHeight="1">
      <c r="A39" s="5"/>
      <c r="B39" s="1"/>
      <c r="C39" s="1">
        <v>2110</v>
      </c>
      <c r="D39" s="2" t="s">
        <v>6</v>
      </c>
      <c r="E39" s="30">
        <v>100000</v>
      </c>
      <c r="F39" s="30">
        <v>195000</v>
      </c>
      <c r="G39" s="30">
        <v>69998</v>
      </c>
      <c r="H39" s="26">
        <f t="shared" si="1"/>
        <v>35.896410256410256</v>
      </c>
      <c r="I39" s="28">
        <f t="shared" si="2"/>
        <v>0.2267436118263907</v>
      </c>
    </row>
    <row r="40" spans="1:9" ht="44.25" customHeight="1">
      <c r="A40" s="5"/>
      <c r="B40" s="1"/>
      <c r="C40" s="1">
        <v>2360</v>
      </c>
      <c r="D40" s="2" t="s">
        <v>21</v>
      </c>
      <c r="E40" s="29">
        <v>292500</v>
      </c>
      <c r="F40" s="29">
        <v>292500</v>
      </c>
      <c r="G40" s="29">
        <v>266557</v>
      </c>
      <c r="H40" s="26">
        <f t="shared" si="1"/>
        <v>91.13059829059829</v>
      </c>
      <c r="I40" s="28">
        <f t="shared" si="2"/>
        <v>0.8634546263837142</v>
      </c>
    </row>
    <row r="41" spans="1:9" ht="14.25">
      <c r="A41" s="6">
        <v>710</v>
      </c>
      <c r="B41" s="3"/>
      <c r="C41" s="3"/>
      <c r="D41" s="4" t="s">
        <v>22</v>
      </c>
      <c r="E41" s="27">
        <f>E42+E47+E49+E51</f>
        <v>1314155</v>
      </c>
      <c r="F41" s="27">
        <f>F42+F47+F49+F51</f>
        <v>1409155</v>
      </c>
      <c r="G41" s="27">
        <f>G42+G47+G49+G51</f>
        <v>543289</v>
      </c>
      <c r="H41" s="26">
        <f t="shared" si="1"/>
        <v>38.554239952311846</v>
      </c>
      <c r="I41" s="28">
        <f t="shared" si="2"/>
        <v>1.7598689980506295</v>
      </c>
    </row>
    <row r="42" spans="1:9" ht="15">
      <c r="A42" s="5"/>
      <c r="B42" s="1">
        <v>71012</v>
      </c>
      <c r="C42" s="1"/>
      <c r="D42" s="2" t="s">
        <v>23</v>
      </c>
      <c r="E42" s="29">
        <f>E43+E44+E45+E46</f>
        <v>900320</v>
      </c>
      <c r="F42" s="29">
        <f>F43+F44+F45+F46</f>
        <v>900320</v>
      </c>
      <c r="G42" s="29">
        <f>G43+G44+G45+G46</f>
        <v>352645</v>
      </c>
      <c r="H42" s="26">
        <f t="shared" si="1"/>
        <v>39.16885107517327</v>
      </c>
      <c r="I42" s="28">
        <f t="shared" si="2"/>
        <v>1.14231836613214</v>
      </c>
    </row>
    <row r="43" spans="1:9" ht="15">
      <c r="A43" s="5"/>
      <c r="B43" s="1"/>
      <c r="C43" s="1" t="s">
        <v>97</v>
      </c>
      <c r="D43" s="2" t="s">
        <v>55</v>
      </c>
      <c r="E43" s="29">
        <v>800000</v>
      </c>
      <c r="F43" s="29">
        <v>800000</v>
      </c>
      <c r="G43" s="29">
        <v>312263</v>
      </c>
      <c r="H43" s="26">
        <f t="shared" si="1"/>
        <v>39.032875</v>
      </c>
      <c r="I43" s="28">
        <f t="shared" si="2"/>
        <v>1.0115094782671539</v>
      </c>
    </row>
    <row r="44" spans="1:9" ht="15">
      <c r="A44" s="5"/>
      <c r="B44" s="1"/>
      <c r="C44" s="1" t="s">
        <v>98</v>
      </c>
      <c r="D44" s="2" t="s">
        <v>12</v>
      </c>
      <c r="E44" s="29">
        <v>200</v>
      </c>
      <c r="F44" s="29">
        <v>200</v>
      </c>
      <c r="G44" s="29">
        <v>313</v>
      </c>
      <c r="H44" s="26">
        <f t="shared" si="1"/>
        <v>156.5</v>
      </c>
      <c r="I44" s="28">
        <f t="shared" si="2"/>
        <v>0.0010138968327903695</v>
      </c>
    </row>
    <row r="45" spans="1:9" ht="15">
      <c r="A45" s="5"/>
      <c r="B45" s="1"/>
      <c r="C45" s="1" t="s">
        <v>99</v>
      </c>
      <c r="D45" s="2" t="s">
        <v>13</v>
      </c>
      <c r="E45" s="29">
        <v>120</v>
      </c>
      <c r="F45" s="29">
        <v>120</v>
      </c>
      <c r="G45" s="29">
        <v>69</v>
      </c>
      <c r="H45" s="26">
        <f t="shared" si="1"/>
        <v>57.49999999999999</v>
      </c>
      <c r="I45" s="28">
        <f t="shared" si="2"/>
        <v>0.00022351080339468209</v>
      </c>
    </row>
    <row r="46" spans="1:9" ht="45.75" customHeight="1">
      <c r="A46" s="5"/>
      <c r="B46" s="1"/>
      <c r="C46" s="1">
        <v>2110</v>
      </c>
      <c r="D46" s="2" t="s">
        <v>6</v>
      </c>
      <c r="E46" s="29">
        <v>100000</v>
      </c>
      <c r="F46" s="29">
        <v>100000</v>
      </c>
      <c r="G46" s="29">
        <v>40000</v>
      </c>
      <c r="H46" s="26">
        <f t="shared" si="1"/>
        <v>40</v>
      </c>
      <c r="I46" s="28">
        <f t="shared" si="2"/>
        <v>0.12957148022880122</v>
      </c>
    </row>
    <row r="47" spans="1:9" ht="15">
      <c r="A47" s="5"/>
      <c r="B47" s="1">
        <v>71013</v>
      </c>
      <c r="C47" s="1"/>
      <c r="D47" s="2" t="s">
        <v>24</v>
      </c>
      <c r="E47" s="29">
        <f>E48</f>
        <v>45000</v>
      </c>
      <c r="F47" s="29">
        <f>F48</f>
        <v>140000</v>
      </c>
      <c r="G47" s="29">
        <v>0</v>
      </c>
      <c r="H47" s="26">
        <f t="shared" si="1"/>
        <v>0</v>
      </c>
      <c r="I47" s="28">
        <f t="shared" si="2"/>
        <v>0</v>
      </c>
    </row>
    <row r="48" spans="1:9" ht="48" customHeight="1">
      <c r="A48" s="5"/>
      <c r="B48" s="1"/>
      <c r="C48" s="1">
        <v>2110</v>
      </c>
      <c r="D48" s="2" t="s">
        <v>6</v>
      </c>
      <c r="E48" s="29">
        <v>45000</v>
      </c>
      <c r="F48" s="29">
        <v>140000</v>
      </c>
      <c r="G48" s="29">
        <v>0</v>
      </c>
      <c r="H48" s="26">
        <f t="shared" si="1"/>
        <v>0</v>
      </c>
      <c r="I48" s="28">
        <f t="shared" si="2"/>
        <v>0</v>
      </c>
    </row>
    <row r="49" spans="1:9" ht="15">
      <c r="A49" s="5"/>
      <c r="B49" s="1">
        <v>71014</v>
      </c>
      <c r="C49" s="1"/>
      <c r="D49" s="2" t="s">
        <v>25</v>
      </c>
      <c r="E49" s="29">
        <f>E50</f>
        <v>15000</v>
      </c>
      <c r="F49" s="29">
        <f>F50</f>
        <v>15000</v>
      </c>
      <c r="G49" s="29">
        <v>0</v>
      </c>
      <c r="H49" s="26">
        <f t="shared" si="1"/>
        <v>0</v>
      </c>
      <c r="I49" s="28">
        <f t="shared" si="2"/>
        <v>0</v>
      </c>
    </row>
    <row r="50" spans="1:9" ht="46.5" customHeight="1">
      <c r="A50" s="5"/>
      <c r="B50" s="1"/>
      <c r="C50" s="1">
        <v>2110</v>
      </c>
      <c r="D50" s="2" t="s">
        <v>6</v>
      </c>
      <c r="E50" s="29">
        <v>15000</v>
      </c>
      <c r="F50" s="29">
        <v>15000</v>
      </c>
      <c r="G50" s="29">
        <v>0</v>
      </c>
      <c r="H50" s="26">
        <f t="shared" si="1"/>
        <v>0</v>
      </c>
      <c r="I50" s="28">
        <f t="shared" si="2"/>
        <v>0</v>
      </c>
    </row>
    <row r="51" spans="1:9" ht="15">
      <c r="A51" s="5"/>
      <c r="B51" s="1">
        <v>71015</v>
      </c>
      <c r="C51" s="1"/>
      <c r="D51" s="2" t="s">
        <v>26</v>
      </c>
      <c r="E51" s="29">
        <f>E52+E53+E54+E55+E56</f>
        <v>353835</v>
      </c>
      <c r="F51" s="29">
        <f>F52+F53+F54+F55</f>
        <v>353835</v>
      </c>
      <c r="G51" s="29">
        <f>G52+G53+G54+G55</f>
        <v>190644</v>
      </c>
      <c r="H51" s="26">
        <f t="shared" si="1"/>
        <v>53.87935054474543</v>
      </c>
      <c r="I51" s="28">
        <f t="shared" si="2"/>
        <v>0.6175506319184895</v>
      </c>
    </row>
    <row r="52" spans="1:9" ht="15">
      <c r="A52" s="5"/>
      <c r="B52" s="1"/>
      <c r="C52" s="1" t="s">
        <v>95</v>
      </c>
      <c r="D52" s="2" t="s">
        <v>11</v>
      </c>
      <c r="E52" s="29">
        <v>100</v>
      </c>
      <c r="F52" s="29">
        <v>100</v>
      </c>
      <c r="G52" s="29">
        <v>26</v>
      </c>
      <c r="H52" s="26">
        <f t="shared" si="1"/>
        <v>26</v>
      </c>
      <c r="I52" s="28">
        <f t="shared" si="2"/>
        <v>8.422146214872077E-05</v>
      </c>
    </row>
    <row r="53" spans="1:9" ht="15">
      <c r="A53" s="5"/>
      <c r="B53" s="1"/>
      <c r="C53" s="1" t="s">
        <v>98</v>
      </c>
      <c r="D53" s="2" t="s">
        <v>12</v>
      </c>
      <c r="E53" s="29">
        <v>60</v>
      </c>
      <c r="F53" s="29">
        <v>60</v>
      </c>
      <c r="G53" s="29">
        <v>33</v>
      </c>
      <c r="H53" s="26">
        <f t="shared" si="1"/>
        <v>55.00000000000001</v>
      </c>
      <c r="I53" s="28">
        <f t="shared" si="2"/>
        <v>0.00010689647118876098</v>
      </c>
    </row>
    <row r="54" spans="1:9" ht="15">
      <c r="A54" s="5"/>
      <c r="B54" s="1"/>
      <c r="C54" s="1" t="s">
        <v>99</v>
      </c>
      <c r="D54" s="2" t="s">
        <v>13</v>
      </c>
      <c r="E54" s="29">
        <v>60</v>
      </c>
      <c r="F54" s="29">
        <v>60</v>
      </c>
      <c r="G54" s="29">
        <v>31</v>
      </c>
      <c r="H54" s="26">
        <f t="shared" si="1"/>
        <v>51.66666666666667</v>
      </c>
      <c r="I54" s="28">
        <f t="shared" si="2"/>
        <v>0.00010041789717732093</v>
      </c>
    </row>
    <row r="55" spans="1:9" ht="45" customHeight="1">
      <c r="A55" s="5"/>
      <c r="B55" s="1"/>
      <c r="C55" s="1">
        <v>2110</v>
      </c>
      <c r="D55" s="2" t="s">
        <v>6</v>
      </c>
      <c r="E55" s="29">
        <v>353615</v>
      </c>
      <c r="F55" s="29">
        <v>353615</v>
      </c>
      <c r="G55" s="29">
        <v>190554</v>
      </c>
      <c r="H55" s="26">
        <f t="shared" si="1"/>
        <v>53.887419934109126</v>
      </c>
      <c r="I55" s="28">
        <f t="shared" si="2"/>
        <v>0.6172590960879746</v>
      </c>
    </row>
    <row r="56" spans="1:9" ht="45.75" customHeight="1">
      <c r="A56" s="5"/>
      <c r="B56" s="1"/>
      <c r="C56" s="1">
        <v>6410</v>
      </c>
      <c r="D56" s="2" t="s">
        <v>27</v>
      </c>
      <c r="E56" s="29">
        <v>0</v>
      </c>
      <c r="F56" s="29">
        <v>0</v>
      </c>
      <c r="G56" s="29">
        <v>0</v>
      </c>
      <c r="H56" s="26">
        <v>0</v>
      </c>
      <c r="I56" s="28">
        <f t="shared" si="2"/>
        <v>0</v>
      </c>
    </row>
    <row r="57" spans="1:9" ht="14.25">
      <c r="A57" s="6">
        <v>750</v>
      </c>
      <c r="B57" s="3"/>
      <c r="C57" s="3"/>
      <c r="D57" s="4" t="s">
        <v>28</v>
      </c>
      <c r="E57" s="27">
        <f>E58+E60+E66+E68</f>
        <v>379446</v>
      </c>
      <c r="F57" s="27">
        <f>F58+F60+F66+F68</f>
        <v>406564</v>
      </c>
      <c r="G57" s="27">
        <f>G58+G60+G66+G68</f>
        <v>304077</v>
      </c>
      <c r="H57" s="26">
        <f t="shared" si="1"/>
        <v>74.79191468009957</v>
      </c>
      <c r="I57" s="28">
        <f t="shared" si="2"/>
        <v>0.9849926748383296</v>
      </c>
    </row>
    <row r="58" spans="1:9" ht="15">
      <c r="A58" s="5"/>
      <c r="B58" s="1">
        <v>75011</v>
      </c>
      <c r="C58" s="1"/>
      <c r="D58" s="2" t="s">
        <v>29</v>
      </c>
      <c r="E58" s="29">
        <f>E59</f>
        <v>159546</v>
      </c>
      <c r="F58" s="29">
        <f>F59</f>
        <v>159564</v>
      </c>
      <c r="G58" s="29">
        <f>G59</f>
        <v>85980</v>
      </c>
      <c r="H58" s="26">
        <f t="shared" si="1"/>
        <v>53.88433481236369</v>
      </c>
      <c r="I58" s="28">
        <f t="shared" si="2"/>
        <v>0.2785138967518082</v>
      </c>
    </row>
    <row r="59" spans="1:9" ht="46.5" customHeight="1">
      <c r="A59" s="5"/>
      <c r="B59" s="1"/>
      <c r="C59" s="1">
        <v>2110</v>
      </c>
      <c r="D59" s="2" t="s">
        <v>6</v>
      </c>
      <c r="E59" s="29">
        <v>159546</v>
      </c>
      <c r="F59" s="29">
        <v>159564</v>
      </c>
      <c r="G59" s="29">
        <v>85980</v>
      </c>
      <c r="H59" s="26">
        <f t="shared" si="1"/>
        <v>53.88433481236369</v>
      </c>
      <c r="I59" s="28">
        <f t="shared" si="2"/>
        <v>0.2785138967518082</v>
      </c>
    </row>
    <row r="60" spans="1:9" ht="15">
      <c r="A60" s="5"/>
      <c r="B60" s="1">
        <v>75020</v>
      </c>
      <c r="C60" s="1"/>
      <c r="D60" s="2" t="s">
        <v>30</v>
      </c>
      <c r="E60" s="29">
        <f>E61+E62+E63+E64+E65</f>
        <v>128150</v>
      </c>
      <c r="F60" s="29">
        <f>F61+F62+F63+F64+F65</f>
        <v>150250</v>
      </c>
      <c r="G60" s="29">
        <f>G61+G62+G63+G64+G65</f>
        <v>164972</v>
      </c>
      <c r="H60" s="26">
        <f t="shared" si="1"/>
        <v>109.79833610648919</v>
      </c>
      <c r="I60" s="28">
        <f t="shared" si="2"/>
        <v>0.5343916559076448</v>
      </c>
    </row>
    <row r="61" spans="1:9" ht="15">
      <c r="A61" s="5"/>
      <c r="B61" s="1"/>
      <c r="C61" s="1" t="s">
        <v>95</v>
      </c>
      <c r="D61" s="2" t="s">
        <v>11</v>
      </c>
      <c r="E61" s="29">
        <v>1500</v>
      </c>
      <c r="F61" s="29">
        <v>1500</v>
      </c>
      <c r="G61" s="29">
        <v>900</v>
      </c>
      <c r="H61" s="26">
        <f t="shared" si="1"/>
        <v>60</v>
      </c>
      <c r="I61" s="28">
        <f t="shared" si="2"/>
        <v>0.0029153583051480273</v>
      </c>
    </row>
    <row r="62" spans="1:9" ht="47.25" customHeight="1">
      <c r="A62" s="5"/>
      <c r="B62" s="1"/>
      <c r="C62" s="1" t="s">
        <v>96</v>
      </c>
      <c r="D62" s="2" t="s">
        <v>31</v>
      </c>
      <c r="E62" s="29">
        <v>86500</v>
      </c>
      <c r="F62" s="29">
        <v>86500</v>
      </c>
      <c r="G62" s="29">
        <v>46022</v>
      </c>
      <c r="H62" s="26">
        <f t="shared" si="1"/>
        <v>53.204624277456645</v>
      </c>
      <c r="I62" s="28">
        <f t="shared" si="2"/>
        <v>0.14907846657724724</v>
      </c>
    </row>
    <row r="63" spans="1:9" ht="16.5" customHeight="1">
      <c r="A63" s="5"/>
      <c r="B63" s="1"/>
      <c r="C63" s="1" t="s">
        <v>97</v>
      </c>
      <c r="D63" s="2" t="s">
        <v>55</v>
      </c>
      <c r="E63" s="29">
        <v>150</v>
      </c>
      <c r="F63" s="29">
        <v>150</v>
      </c>
      <c r="G63" s="29">
        <v>73</v>
      </c>
      <c r="H63" s="26">
        <f t="shared" si="1"/>
        <v>48.66666666666667</v>
      </c>
      <c r="I63" s="28">
        <f t="shared" si="2"/>
        <v>0.00023646795141756222</v>
      </c>
    </row>
    <row r="64" spans="1:9" ht="16.5" customHeight="1">
      <c r="A64" s="5"/>
      <c r="B64" s="1"/>
      <c r="C64" s="1" t="s">
        <v>98</v>
      </c>
      <c r="D64" s="2" t="s">
        <v>12</v>
      </c>
      <c r="E64" s="29">
        <v>30000</v>
      </c>
      <c r="F64" s="29">
        <v>52100</v>
      </c>
      <c r="G64" s="29">
        <v>78441</v>
      </c>
      <c r="H64" s="26">
        <f t="shared" si="1"/>
        <v>150.55854126679463</v>
      </c>
      <c r="I64" s="28">
        <f t="shared" si="2"/>
        <v>0.2540929120156849</v>
      </c>
    </row>
    <row r="65" spans="1:9" ht="16.5" customHeight="1">
      <c r="A65" s="5"/>
      <c r="B65" s="1"/>
      <c r="C65" s="1" t="s">
        <v>99</v>
      </c>
      <c r="D65" s="2" t="s">
        <v>13</v>
      </c>
      <c r="E65" s="29">
        <v>10000</v>
      </c>
      <c r="F65" s="29">
        <v>10000</v>
      </c>
      <c r="G65" s="29">
        <v>39536</v>
      </c>
      <c r="H65" s="26">
        <f t="shared" si="1"/>
        <v>395.35999999999996</v>
      </c>
      <c r="I65" s="28">
        <f t="shared" si="2"/>
        <v>0.12806845105814713</v>
      </c>
    </row>
    <row r="66" spans="1:9" ht="15.75" customHeight="1">
      <c r="A66" s="5"/>
      <c r="B66" s="1">
        <v>75045</v>
      </c>
      <c r="C66" s="1"/>
      <c r="D66" s="2" t="s">
        <v>129</v>
      </c>
      <c r="E66" s="29">
        <v>0</v>
      </c>
      <c r="F66" s="29">
        <v>0</v>
      </c>
      <c r="G66" s="29">
        <v>0</v>
      </c>
      <c r="H66" s="26">
        <v>0</v>
      </c>
      <c r="I66" s="28">
        <f t="shared" si="2"/>
        <v>0</v>
      </c>
    </row>
    <row r="67" spans="1:9" ht="48.75" customHeight="1">
      <c r="A67" s="5"/>
      <c r="B67" s="1"/>
      <c r="C67" s="1">
        <v>2110</v>
      </c>
      <c r="D67" s="2" t="s">
        <v>6</v>
      </c>
      <c r="E67" s="29">
        <v>0</v>
      </c>
      <c r="F67" s="29">
        <v>0</v>
      </c>
      <c r="G67" s="29">
        <v>0</v>
      </c>
      <c r="H67" s="26">
        <v>0</v>
      </c>
      <c r="I67" s="28">
        <f t="shared" si="2"/>
        <v>0</v>
      </c>
    </row>
    <row r="68" spans="1:9" ht="15" customHeight="1">
      <c r="A68" s="5"/>
      <c r="B68" s="1">
        <v>75075</v>
      </c>
      <c r="C68" s="1"/>
      <c r="D68" s="2" t="s">
        <v>104</v>
      </c>
      <c r="E68" s="29">
        <f>E70</f>
        <v>91750</v>
      </c>
      <c r="F68" s="29">
        <f>F70+F71</f>
        <v>96750</v>
      </c>
      <c r="G68" s="29">
        <f>G70+G71+G72+G69</f>
        <v>53125</v>
      </c>
      <c r="H68" s="26">
        <f t="shared" si="1"/>
        <v>54.90956072351422</v>
      </c>
      <c r="I68" s="28">
        <f t="shared" si="2"/>
        <v>0.17208712217887662</v>
      </c>
    </row>
    <row r="69" spans="1:9" ht="15" customHeight="1">
      <c r="A69" s="5"/>
      <c r="B69" s="1"/>
      <c r="C69" s="1" t="s">
        <v>99</v>
      </c>
      <c r="D69" s="2" t="s">
        <v>13</v>
      </c>
      <c r="E69" s="29"/>
      <c r="F69" s="29"/>
      <c r="G69" s="29">
        <v>2000</v>
      </c>
      <c r="H69" s="26">
        <v>0</v>
      </c>
      <c r="I69" s="28">
        <f t="shared" si="2"/>
        <v>0.006478574011440061</v>
      </c>
    </row>
    <row r="70" spans="1:9" ht="30.75" customHeight="1">
      <c r="A70" s="5"/>
      <c r="B70" s="1"/>
      <c r="C70" s="1">
        <v>2310</v>
      </c>
      <c r="D70" s="2" t="s">
        <v>49</v>
      </c>
      <c r="E70" s="29">
        <v>91750</v>
      </c>
      <c r="F70" s="29">
        <v>91750</v>
      </c>
      <c r="G70" s="29">
        <v>46125</v>
      </c>
      <c r="H70" s="26">
        <f aca="true" t="shared" si="3" ref="H70:H133">(G70/F70)*100</f>
        <v>50.2724795640327</v>
      </c>
      <c r="I70" s="28">
        <f aca="true" t="shared" si="4" ref="I70:I133">SUM((G70/30870991)*100)</f>
        <v>0.1494121131388364</v>
      </c>
    </row>
    <row r="71" spans="1:9" ht="46.5" customHeight="1">
      <c r="A71" s="5"/>
      <c r="B71" s="1"/>
      <c r="C71" s="1">
        <v>2700</v>
      </c>
      <c r="D71" s="2" t="s">
        <v>124</v>
      </c>
      <c r="E71" s="29">
        <v>0</v>
      </c>
      <c r="F71" s="29">
        <v>5000</v>
      </c>
      <c r="G71" s="29">
        <v>5000</v>
      </c>
      <c r="H71" s="26">
        <f t="shared" si="3"/>
        <v>100</v>
      </c>
      <c r="I71" s="28">
        <f t="shared" si="4"/>
        <v>0.016196435028600152</v>
      </c>
    </row>
    <row r="72" spans="1:9" ht="28.5" customHeight="1">
      <c r="A72" s="5"/>
      <c r="B72" s="1"/>
      <c r="C72" s="1">
        <v>2708</v>
      </c>
      <c r="D72" s="2" t="s">
        <v>16</v>
      </c>
      <c r="E72" s="29">
        <v>0</v>
      </c>
      <c r="F72" s="29"/>
      <c r="G72" s="29"/>
      <c r="H72" s="26">
        <v>0</v>
      </c>
      <c r="I72" s="28">
        <f t="shared" si="4"/>
        <v>0</v>
      </c>
    </row>
    <row r="73" spans="1:9" ht="14.25">
      <c r="A73" s="6">
        <v>752</v>
      </c>
      <c r="B73" s="3"/>
      <c r="C73" s="3"/>
      <c r="D73" s="4" t="s">
        <v>32</v>
      </c>
      <c r="E73" s="27">
        <v>0</v>
      </c>
      <c r="F73" s="27">
        <v>0</v>
      </c>
      <c r="G73" s="27"/>
      <c r="H73" s="26">
        <v>0</v>
      </c>
      <c r="I73" s="28">
        <f t="shared" si="4"/>
        <v>0</v>
      </c>
    </row>
    <row r="74" spans="1:9" ht="15">
      <c r="A74" s="5"/>
      <c r="B74" s="1">
        <v>75212</v>
      </c>
      <c r="C74" s="1"/>
      <c r="D74" s="2" t="s">
        <v>33</v>
      </c>
      <c r="E74" s="29">
        <v>0</v>
      </c>
      <c r="F74" s="29">
        <v>0</v>
      </c>
      <c r="G74" s="29"/>
      <c r="H74" s="26">
        <v>0</v>
      </c>
      <c r="I74" s="28">
        <f t="shared" si="4"/>
        <v>0</v>
      </c>
    </row>
    <row r="75" spans="1:9" ht="46.5" customHeight="1">
      <c r="A75" s="5"/>
      <c r="B75" s="1"/>
      <c r="C75" s="1">
        <v>2110</v>
      </c>
      <c r="D75" s="2" t="s">
        <v>6</v>
      </c>
      <c r="E75" s="29">
        <v>0</v>
      </c>
      <c r="F75" s="29">
        <v>0</v>
      </c>
      <c r="G75" s="29"/>
      <c r="H75" s="26">
        <v>0</v>
      </c>
      <c r="I75" s="28">
        <f t="shared" si="4"/>
        <v>0</v>
      </c>
    </row>
    <row r="76" spans="1:9" ht="31.5" customHeight="1">
      <c r="A76" s="8">
        <v>754</v>
      </c>
      <c r="B76" s="9"/>
      <c r="C76" s="9"/>
      <c r="D76" s="10" t="s">
        <v>108</v>
      </c>
      <c r="E76" s="31">
        <f>E77+E79</f>
        <v>3000</v>
      </c>
      <c r="F76" s="31">
        <f>F77</f>
        <v>3000</v>
      </c>
      <c r="G76" s="31">
        <f>G77</f>
        <v>3000</v>
      </c>
      <c r="H76" s="26">
        <f t="shared" si="3"/>
        <v>100</v>
      </c>
      <c r="I76" s="28">
        <f t="shared" si="4"/>
        <v>0.00971786101716009</v>
      </c>
    </row>
    <row r="77" spans="1:9" ht="16.5" customHeight="1">
      <c r="A77" s="5"/>
      <c r="B77" s="1">
        <v>75414</v>
      </c>
      <c r="C77" s="1"/>
      <c r="D77" s="2" t="s">
        <v>146</v>
      </c>
      <c r="E77" s="30">
        <f>E78</f>
        <v>3000</v>
      </c>
      <c r="F77" s="30">
        <f>F78</f>
        <v>3000</v>
      </c>
      <c r="G77" s="30">
        <f>G78</f>
        <v>3000</v>
      </c>
      <c r="H77" s="26">
        <f t="shared" si="3"/>
        <v>100</v>
      </c>
      <c r="I77" s="28">
        <f t="shared" si="4"/>
        <v>0.00971786101716009</v>
      </c>
    </row>
    <row r="78" spans="1:9" ht="45" customHeight="1">
      <c r="A78" s="5"/>
      <c r="B78" s="1"/>
      <c r="C78" s="1">
        <v>2110</v>
      </c>
      <c r="D78" s="2" t="s">
        <v>6</v>
      </c>
      <c r="E78" s="30">
        <v>3000</v>
      </c>
      <c r="F78" s="30">
        <v>3000</v>
      </c>
      <c r="G78" s="30">
        <v>3000</v>
      </c>
      <c r="H78" s="26">
        <f t="shared" si="3"/>
        <v>100</v>
      </c>
      <c r="I78" s="28">
        <f t="shared" si="4"/>
        <v>0.00971786101716009</v>
      </c>
    </row>
    <row r="79" spans="1:9" ht="18.75" customHeight="1">
      <c r="A79" s="5"/>
      <c r="B79" s="1">
        <v>75478</v>
      </c>
      <c r="C79" s="1"/>
      <c r="D79" s="2" t="s">
        <v>109</v>
      </c>
      <c r="E79" s="30">
        <v>0</v>
      </c>
      <c r="F79" s="30">
        <v>0</v>
      </c>
      <c r="G79" s="30">
        <v>0</v>
      </c>
      <c r="H79" s="26">
        <v>0</v>
      </c>
      <c r="I79" s="28">
        <f t="shared" si="4"/>
        <v>0</v>
      </c>
    </row>
    <row r="80" spans="1:9" ht="29.25" customHeight="1">
      <c r="A80" s="5"/>
      <c r="B80" s="1"/>
      <c r="C80" s="1">
        <v>2130</v>
      </c>
      <c r="D80" s="2" t="s">
        <v>142</v>
      </c>
      <c r="E80" s="30">
        <v>0</v>
      </c>
      <c r="F80" s="30">
        <v>0</v>
      </c>
      <c r="G80" s="30">
        <v>0</v>
      </c>
      <c r="H80" s="26">
        <v>0</v>
      </c>
      <c r="I80" s="28">
        <f t="shared" si="4"/>
        <v>0</v>
      </c>
    </row>
    <row r="81" spans="1:9" ht="58.5" customHeight="1">
      <c r="A81" s="6">
        <v>756</v>
      </c>
      <c r="B81" s="3"/>
      <c r="C81" s="3"/>
      <c r="D81" s="4" t="s">
        <v>34</v>
      </c>
      <c r="E81" s="27">
        <f>E82+E86</f>
        <v>8837027</v>
      </c>
      <c r="F81" s="27">
        <f>F82+F86</f>
        <v>8838509</v>
      </c>
      <c r="G81" s="27">
        <f>G82+G86</f>
        <v>4052176</v>
      </c>
      <c r="H81" s="26">
        <f t="shared" si="3"/>
        <v>45.846827785093616</v>
      </c>
      <c r="I81" s="28">
        <f t="shared" si="4"/>
        <v>13.126161061690569</v>
      </c>
    </row>
    <row r="82" spans="1:9" ht="27.75" customHeight="1">
      <c r="A82" s="5"/>
      <c r="B82" s="1">
        <v>75618</v>
      </c>
      <c r="C82" s="1"/>
      <c r="D82" s="2" t="s">
        <v>35</v>
      </c>
      <c r="E82" s="29">
        <f>E83+E84</f>
        <v>1470000</v>
      </c>
      <c r="F82" s="29">
        <f>F83+F84</f>
        <v>1471500</v>
      </c>
      <c r="G82" s="29">
        <f>G83+G84</f>
        <v>827829</v>
      </c>
      <c r="H82" s="26">
        <f t="shared" si="3"/>
        <v>56.25749235474006</v>
      </c>
      <c r="I82" s="28">
        <f t="shared" si="4"/>
        <v>2.6815757226582067</v>
      </c>
    </row>
    <row r="83" spans="1:9" ht="18.75" customHeight="1">
      <c r="A83" s="5"/>
      <c r="B83" s="1"/>
      <c r="C83" s="1" t="s">
        <v>92</v>
      </c>
      <c r="D83" s="2" t="s">
        <v>36</v>
      </c>
      <c r="E83" s="29">
        <v>1300000</v>
      </c>
      <c r="F83" s="29">
        <v>1300000</v>
      </c>
      <c r="G83" s="29">
        <v>639787</v>
      </c>
      <c r="H83" s="26">
        <f t="shared" si="3"/>
        <v>49.21438461538462</v>
      </c>
      <c r="I83" s="28">
        <f t="shared" si="4"/>
        <v>2.072453715528601</v>
      </c>
    </row>
    <row r="84" spans="1:9" ht="30" customHeight="1">
      <c r="A84" s="5"/>
      <c r="B84" s="1"/>
      <c r="C84" s="1" t="s">
        <v>116</v>
      </c>
      <c r="D84" s="2" t="s">
        <v>137</v>
      </c>
      <c r="E84" s="29">
        <v>170000</v>
      </c>
      <c r="F84" s="29">
        <v>171500</v>
      </c>
      <c r="G84" s="29">
        <v>188042</v>
      </c>
      <c r="H84" s="26">
        <f t="shared" si="3"/>
        <v>109.64548104956269</v>
      </c>
      <c r="I84" s="28">
        <f t="shared" si="4"/>
        <v>0.6091220071296058</v>
      </c>
    </row>
    <row r="85" spans="1:9" ht="17.25" customHeight="1">
      <c r="A85" s="5"/>
      <c r="B85" s="1"/>
      <c r="C85" s="1" t="s">
        <v>128</v>
      </c>
      <c r="D85" s="2" t="s">
        <v>130</v>
      </c>
      <c r="E85" s="29">
        <v>0</v>
      </c>
      <c r="F85" s="29">
        <v>0</v>
      </c>
      <c r="G85" s="29"/>
      <c r="H85" s="26">
        <v>0</v>
      </c>
      <c r="I85" s="28">
        <f t="shared" si="4"/>
        <v>0</v>
      </c>
    </row>
    <row r="86" spans="1:9" ht="33" customHeight="1">
      <c r="A86" s="5"/>
      <c r="B86" s="1">
        <v>75622</v>
      </c>
      <c r="C86" s="1"/>
      <c r="D86" s="2" t="s">
        <v>37</v>
      </c>
      <c r="E86" s="29">
        <f>E87+E88</f>
        <v>7367027</v>
      </c>
      <c r="F86" s="29">
        <f>F87+F88</f>
        <v>7367009</v>
      </c>
      <c r="G86" s="29">
        <f>G87+G88</f>
        <v>3224347</v>
      </c>
      <c r="H86" s="26">
        <f t="shared" si="3"/>
        <v>43.76738239358741</v>
      </c>
      <c r="I86" s="28">
        <f t="shared" si="4"/>
        <v>10.444585339032363</v>
      </c>
    </row>
    <row r="87" spans="1:9" ht="15">
      <c r="A87" s="5"/>
      <c r="B87" s="1"/>
      <c r="C87" s="1" t="s">
        <v>100</v>
      </c>
      <c r="D87" s="2" t="s">
        <v>38</v>
      </c>
      <c r="E87" s="29">
        <v>7267027</v>
      </c>
      <c r="F87" s="29">
        <v>7267027</v>
      </c>
      <c r="G87" s="29">
        <v>3156092</v>
      </c>
      <c r="H87" s="26">
        <f t="shared" si="3"/>
        <v>43.4303051302823</v>
      </c>
      <c r="I87" s="28">
        <f t="shared" si="4"/>
        <v>10.223487804456942</v>
      </c>
    </row>
    <row r="88" spans="1:9" ht="15">
      <c r="A88" s="5"/>
      <c r="B88" s="1"/>
      <c r="C88" s="1" t="s">
        <v>101</v>
      </c>
      <c r="D88" s="2" t="s">
        <v>39</v>
      </c>
      <c r="E88" s="29">
        <v>100000</v>
      </c>
      <c r="F88" s="29">
        <v>99982</v>
      </c>
      <c r="G88" s="29">
        <v>68255</v>
      </c>
      <c r="H88" s="26">
        <f t="shared" si="3"/>
        <v>68.26728811186014</v>
      </c>
      <c r="I88" s="28">
        <f t="shared" si="4"/>
        <v>0.22109753457542064</v>
      </c>
    </row>
    <row r="89" spans="1:9" ht="14.25">
      <c r="A89" s="6">
        <v>758</v>
      </c>
      <c r="B89" s="3"/>
      <c r="C89" s="3"/>
      <c r="D89" s="4" t="s">
        <v>40</v>
      </c>
      <c r="E89" s="27">
        <f>E90+E94+E96</f>
        <v>20984772</v>
      </c>
      <c r="F89" s="27">
        <f>F90+F94+F96</f>
        <v>21124555</v>
      </c>
      <c r="G89" s="27">
        <f>G90+G94+G96</f>
        <v>12419774</v>
      </c>
      <c r="H89" s="26">
        <f t="shared" si="3"/>
        <v>58.79306806699597</v>
      </c>
      <c r="I89" s="28">
        <f t="shared" si="4"/>
        <v>40.231212532179484</v>
      </c>
    </row>
    <row r="90" spans="1:9" ht="28.5" customHeight="1">
      <c r="A90" s="5"/>
      <c r="B90" s="1">
        <v>75801</v>
      </c>
      <c r="C90" s="1"/>
      <c r="D90" s="2" t="s">
        <v>41</v>
      </c>
      <c r="E90" s="29">
        <f>E91</f>
        <v>15958485</v>
      </c>
      <c r="F90" s="29">
        <f>F91</f>
        <v>16098277</v>
      </c>
      <c r="G90" s="29">
        <f>G91</f>
        <v>9906632</v>
      </c>
      <c r="H90" s="26">
        <f t="shared" si="3"/>
        <v>61.53846153846154</v>
      </c>
      <c r="I90" s="28">
        <f t="shared" si="4"/>
        <v>32.09042430805024</v>
      </c>
    </row>
    <row r="91" spans="1:9" ht="15">
      <c r="A91" s="5"/>
      <c r="B91" s="1"/>
      <c r="C91" s="1">
        <v>2920</v>
      </c>
      <c r="D91" s="2" t="s">
        <v>42</v>
      </c>
      <c r="E91" s="29">
        <v>15958485</v>
      </c>
      <c r="F91" s="29">
        <v>16098277</v>
      </c>
      <c r="G91" s="29">
        <v>9906632</v>
      </c>
      <c r="H91" s="26">
        <f t="shared" si="3"/>
        <v>61.53846153846154</v>
      </c>
      <c r="I91" s="28">
        <f t="shared" si="4"/>
        <v>32.09042430805024</v>
      </c>
    </row>
    <row r="92" spans="1:9" ht="30">
      <c r="A92" s="5"/>
      <c r="B92" s="1">
        <v>75802</v>
      </c>
      <c r="C92" s="1"/>
      <c r="D92" s="2" t="s">
        <v>147</v>
      </c>
      <c r="E92" s="29">
        <v>0</v>
      </c>
      <c r="F92" s="29">
        <v>0</v>
      </c>
      <c r="G92" s="29">
        <v>0</v>
      </c>
      <c r="H92" s="26">
        <v>0</v>
      </c>
      <c r="I92" s="28">
        <f t="shared" si="4"/>
        <v>0</v>
      </c>
    </row>
    <row r="93" spans="1:9" ht="15">
      <c r="A93" s="5"/>
      <c r="B93" s="1"/>
      <c r="C93" s="1">
        <v>2760</v>
      </c>
      <c r="D93" s="2" t="s">
        <v>148</v>
      </c>
      <c r="E93" s="29">
        <v>0</v>
      </c>
      <c r="F93" s="29">
        <v>0</v>
      </c>
      <c r="G93" s="29">
        <v>0</v>
      </c>
      <c r="H93" s="26">
        <v>0</v>
      </c>
      <c r="I93" s="28">
        <f t="shared" si="4"/>
        <v>0</v>
      </c>
    </row>
    <row r="94" spans="1:9" ht="15">
      <c r="A94" s="5"/>
      <c r="B94" s="1">
        <v>75803</v>
      </c>
      <c r="C94" s="1"/>
      <c r="D94" s="2" t="s">
        <v>43</v>
      </c>
      <c r="E94" s="29">
        <f>E95</f>
        <v>4214784</v>
      </c>
      <c r="F94" s="29">
        <f>F95</f>
        <v>4214784</v>
      </c>
      <c r="G94" s="29">
        <f>G95</f>
        <v>2107392</v>
      </c>
      <c r="H94" s="26">
        <f t="shared" si="3"/>
        <v>50</v>
      </c>
      <c r="I94" s="28">
        <f t="shared" si="4"/>
        <v>6.826447521558346</v>
      </c>
    </row>
    <row r="95" spans="1:9" ht="15">
      <c r="A95" s="5"/>
      <c r="B95" s="1"/>
      <c r="C95" s="1">
        <v>2920</v>
      </c>
      <c r="D95" s="2" t="s">
        <v>42</v>
      </c>
      <c r="E95" s="29">
        <v>4214784</v>
      </c>
      <c r="F95" s="29">
        <v>4214784</v>
      </c>
      <c r="G95" s="29">
        <v>2107392</v>
      </c>
      <c r="H95" s="26">
        <f t="shared" si="3"/>
        <v>50</v>
      </c>
      <c r="I95" s="28">
        <f t="shared" si="4"/>
        <v>6.826447521558346</v>
      </c>
    </row>
    <row r="96" spans="1:9" ht="15">
      <c r="A96" s="5"/>
      <c r="B96" s="1">
        <v>75832</v>
      </c>
      <c r="C96" s="2"/>
      <c r="D96" s="2" t="s">
        <v>44</v>
      </c>
      <c r="E96" s="29">
        <f>E97</f>
        <v>811503</v>
      </c>
      <c r="F96" s="29">
        <f>F97</f>
        <v>811494</v>
      </c>
      <c r="G96" s="29">
        <f>G97</f>
        <v>405750</v>
      </c>
      <c r="H96" s="26">
        <f t="shared" si="3"/>
        <v>50.00036968850047</v>
      </c>
      <c r="I96" s="28">
        <f t="shared" si="4"/>
        <v>1.3143407025709022</v>
      </c>
    </row>
    <row r="97" spans="1:9" ht="15">
      <c r="A97" s="5"/>
      <c r="B97" s="1"/>
      <c r="C97" s="1">
        <v>2920</v>
      </c>
      <c r="D97" s="2" t="s">
        <v>42</v>
      </c>
      <c r="E97" s="29">
        <v>811503</v>
      </c>
      <c r="F97" s="29">
        <v>811494</v>
      </c>
      <c r="G97" s="29">
        <v>405750</v>
      </c>
      <c r="H97" s="26">
        <f t="shared" si="3"/>
        <v>50.00036968850047</v>
      </c>
      <c r="I97" s="28">
        <f t="shared" si="4"/>
        <v>1.3143407025709022</v>
      </c>
    </row>
    <row r="98" spans="1:9" ht="14.25">
      <c r="A98" s="6">
        <v>801</v>
      </c>
      <c r="B98" s="3"/>
      <c r="C98" s="3"/>
      <c r="D98" s="4" t="s">
        <v>45</v>
      </c>
      <c r="E98" s="27">
        <f>E99+E102+E108+E110+E112+E118+E123+E125</f>
        <v>5226308</v>
      </c>
      <c r="F98" s="27">
        <f>F99+F102+F108+F110+F112+F118+F123+F125</f>
        <v>4239057</v>
      </c>
      <c r="G98" s="27">
        <f>G99+G102+G108+G110+G112+G118+G123+G125</f>
        <v>2619397</v>
      </c>
      <c r="H98" s="26">
        <f t="shared" si="3"/>
        <v>61.79197401686272</v>
      </c>
      <c r="I98" s="28">
        <f t="shared" si="4"/>
        <v>8.48497866492203</v>
      </c>
    </row>
    <row r="99" spans="1:9" ht="15">
      <c r="A99" s="5"/>
      <c r="B99" s="1">
        <v>80102</v>
      </c>
      <c r="C99" s="1"/>
      <c r="D99" s="2" t="s">
        <v>46</v>
      </c>
      <c r="E99" s="29">
        <f>E100+E101</f>
        <v>250</v>
      </c>
      <c r="F99" s="29">
        <f>F100+F101</f>
        <v>250</v>
      </c>
      <c r="G99" s="29">
        <f>G100+G101</f>
        <v>148</v>
      </c>
      <c r="H99" s="26">
        <f t="shared" si="3"/>
        <v>59.199999999999996</v>
      </c>
      <c r="I99" s="28">
        <f t="shared" si="4"/>
        <v>0.00047941447684656446</v>
      </c>
    </row>
    <row r="100" spans="1:9" ht="15">
      <c r="A100" s="5"/>
      <c r="B100" s="1"/>
      <c r="C100" s="1" t="s">
        <v>98</v>
      </c>
      <c r="D100" s="2" t="s">
        <v>12</v>
      </c>
      <c r="E100" s="29">
        <v>150</v>
      </c>
      <c r="F100" s="29">
        <v>150</v>
      </c>
      <c r="G100" s="29">
        <v>79</v>
      </c>
      <c r="H100" s="26">
        <f t="shared" si="3"/>
        <v>52.666666666666664</v>
      </c>
      <c r="I100" s="28">
        <f t="shared" si="4"/>
        <v>0.0002559036734518824</v>
      </c>
    </row>
    <row r="101" spans="1:9" ht="15">
      <c r="A101" s="5"/>
      <c r="B101" s="1"/>
      <c r="C101" s="1" t="s">
        <v>99</v>
      </c>
      <c r="D101" s="2" t="s">
        <v>13</v>
      </c>
      <c r="E101" s="29">
        <v>100</v>
      </c>
      <c r="F101" s="29">
        <v>100</v>
      </c>
      <c r="G101" s="29">
        <v>69</v>
      </c>
      <c r="H101" s="26">
        <f t="shared" si="3"/>
        <v>69</v>
      </c>
      <c r="I101" s="28">
        <f t="shared" si="4"/>
        <v>0.00022351080339468209</v>
      </c>
    </row>
    <row r="102" spans="1:9" ht="16.5" customHeight="1">
      <c r="A102" s="5"/>
      <c r="B102" s="1">
        <v>80110</v>
      </c>
      <c r="C102" s="1"/>
      <c r="D102" s="2" t="s">
        <v>47</v>
      </c>
      <c r="E102" s="29">
        <f>E103+E104+E105+E106+E107</f>
        <v>4959955</v>
      </c>
      <c r="F102" s="29">
        <f>F103+F104+F105+F106+F107</f>
        <v>3888031</v>
      </c>
      <c r="G102" s="29">
        <f>G103+G104+G105+G106+G107</f>
        <v>2331029</v>
      </c>
      <c r="H102" s="26">
        <f t="shared" si="3"/>
        <v>59.953971560411944</v>
      </c>
      <c r="I102" s="28">
        <f t="shared" si="4"/>
        <v>7.550871949656557</v>
      </c>
    </row>
    <row r="103" spans="1:9" ht="61.5" customHeight="1">
      <c r="A103" s="5"/>
      <c r="B103" s="1"/>
      <c r="C103" s="1" t="s">
        <v>96</v>
      </c>
      <c r="D103" s="2" t="s">
        <v>48</v>
      </c>
      <c r="E103" s="29">
        <v>3500</v>
      </c>
      <c r="F103" s="29">
        <v>3500</v>
      </c>
      <c r="G103" s="29">
        <v>10972</v>
      </c>
      <c r="H103" s="26">
        <f t="shared" si="3"/>
        <v>313.48571428571427</v>
      </c>
      <c r="I103" s="28">
        <f t="shared" si="4"/>
        <v>0.03554145702676017</v>
      </c>
    </row>
    <row r="104" spans="1:9" ht="15">
      <c r="A104" s="5"/>
      <c r="B104" s="1"/>
      <c r="C104" s="1" t="s">
        <v>98</v>
      </c>
      <c r="D104" s="2" t="s">
        <v>12</v>
      </c>
      <c r="E104" s="29">
        <v>150</v>
      </c>
      <c r="F104" s="29">
        <v>150</v>
      </c>
      <c r="G104" s="29">
        <v>147</v>
      </c>
      <c r="H104" s="26">
        <f t="shared" si="3"/>
        <v>98</v>
      </c>
      <c r="I104" s="28">
        <f t="shared" si="4"/>
        <v>0.0004761751898408444</v>
      </c>
    </row>
    <row r="105" spans="1:9" ht="15">
      <c r="A105" s="5"/>
      <c r="B105" s="1"/>
      <c r="C105" s="1" t="s">
        <v>99</v>
      </c>
      <c r="D105" s="2" t="s">
        <v>13</v>
      </c>
      <c r="E105" s="29">
        <v>300</v>
      </c>
      <c r="F105" s="29">
        <v>259517</v>
      </c>
      <c r="G105" s="29">
        <v>129418</v>
      </c>
      <c r="H105" s="26">
        <f t="shared" si="3"/>
        <v>49.86879472250373</v>
      </c>
      <c r="I105" s="28">
        <f t="shared" si="4"/>
        <v>0.41922204570627486</v>
      </c>
    </row>
    <row r="106" spans="1:9" ht="29.25" customHeight="1">
      <c r="A106" s="5"/>
      <c r="B106" s="1"/>
      <c r="C106" s="1">
        <v>2310</v>
      </c>
      <c r="D106" s="2" t="s">
        <v>49</v>
      </c>
      <c r="E106" s="29">
        <v>4916005</v>
      </c>
      <c r="F106" s="29">
        <v>3624864</v>
      </c>
      <c r="G106" s="29">
        <v>2190492</v>
      </c>
      <c r="H106" s="26">
        <f t="shared" si="3"/>
        <v>60.42963267035674</v>
      </c>
      <c r="I106" s="28">
        <f t="shared" si="4"/>
        <v>7.09563227173368</v>
      </c>
    </row>
    <row r="107" spans="1:9" ht="45" customHeight="1">
      <c r="A107" s="5"/>
      <c r="B107" s="1"/>
      <c r="C107" s="1">
        <v>6610</v>
      </c>
      <c r="D107" s="2" t="s">
        <v>113</v>
      </c>
      <c r="E107" s="29">
        <v>40000</v>
      </c>
      <c r="F107" s="29">
        <v>0</v>
      </c>
      <c r="G107" s="29">
        <v>0</v>
      </c>
      <c r="H107" s="26">
        <v>0</v>
      </c>
      <c r="I107" s="28">
        <f t="shared" si="4"/>
        <v>0</v>
      </c>
    </row>
    <row r="108" spans="1:9" ht="15">
      <c r="A108" s="5"/>
      <c r="B108" s="1">
        <v>80111</v>
      </c>
      <c r="C108" s="1"/>
      <c r="D108" s="2" t="s">
        <v>50</v>
      </c>
      <c r="E108" s="29">
        <f>E109</f>
        <v>80</v>
      </c>
      <c r="F108" s="29">
        <f>F109</f>
        <v>80</v>
      </c>
      <c r="G108" s="29">
        <f>G109</f>
        <v>42</v>
      </c>
      <c r="H108" s="26">
        <f t="shared" si="3"/>
        <v>52.5</v>
      </c>
      <c r="I108" s="28">
        <f t="shared" si="4"/>
        <v>0.00013605005424024126</v>
      </c>
    </row>
    <row r="109" spans="1:9" ht="15">
      <c r="A109" s="5"/>
      <c r="B109" s="1"/>
      <c r="C109" s="1" t="s">
        <v>99</v>
      </c>
      <c r="D109" s="2" t="s">
        <v>13</v>
      </c>
      <c r="E109" s="29">
        <v>80</v>
      </c>
      <c r="F109" s="29">
        <v>80</v>
      </c>
      <c r="G109" s="29">
        <v>42</v>
      </c>
      <c r="H109" s="26">
        <f t="shared" si="3"/>
        <v>52.5</v>
      </c>
      <c r="I109" s="28">
        <f t="shared" si="4"/>
        <v>0.00013605005424024126</v>
      </c>
    </row>
    <row r="110" spans="1:9" ht="15">
      <c r="A110" s="5"/>
      <c r="B110" s="1">
        <v>80113</v>
      </c>
      <c r="C110" s="1"/>
      <c r="D110" s="2" t="s">
        <v>51</v>
      </c>
      <c r="E110" s="29">
        <f>E111</f>
        <v>33210</v>
      </c>
      <c r="F110" s="29">
        <f>F111</f>
        <v>30780</v>
      </c>
      <c r="G110" s="29">
        <f>G111</f>
        <v>19165</v>
      </c>
      <c r="H110" s="26">
        <f t="shared" si="3"/>
        <v>62.264457439896034</v>
      </c>
      <c r="I110" s="28">
        <f t="shared" si="4"/>
        <v>0.06208093546462437</v>
      </c>
    </row>
    <row r="111" spans="1:9" ht="45.75" customHeight="1">
      <c r="A111" s="5"/>
      <c r="B111" s="1"/>
      <c r="C111" s="1">
        <v>2310</v>
      </c>
      <c r="D111" s="2" t="s">
        <v>52</v>
      </c>
      <c r="E111" s="29">
        <v>33210</v>
      </c>
      <c r="F111" s="29">
        <v>30780</v>
      </c>
      <c r="G111" s="29">
        <v>19165</v>
      </c>
      <c r="H111" s="26">
        <f t="shared" si="3"/>
        <v>62.264457439896034</v>
      </c>
      <c r="I111" s="28">
        <f t="shared" si="4"/>
        <v>0.06208093546462437</v>
      </c>
    </row>
    <row r="112" spans="1:9" ht="15">
      <c r="A112" s="5"/>
      <c r="B112" s="1">
        <v>80120</v>
      </c>
      <c r="C112" s="1"/>
      <c r="D112" s="2" t="s">
        <v>53</v>
      </c>
      <c r="E112" s="29">
        <f>E113+E114+E115+E116+E117</f>
        <v>7070</v>
      </c>
      <c r="F112" s="29">
        <f>F113+F114+F115+F116+F117</f>
        <v>87713</v>
      </c>
      <c r="G112" s="29">
        <f>G113+G114+G115+G116+G117</f>
        <v>71250</v>
      </c>
      <c r="H112" s="26">
        <f t="shared" si="3"/>
        <v>81.23083237376444</v>
      </c>
      <c r="I112" s="28">
        <f t="shared" si="4"/>
        <v>0.23079919915755215</v>
      </c>
    </row>
    <row r="113" spans="1:9" ht="15">
      <c r="A113" s="5"/>
      <c r="B113" s="1"/>
      <c r="C113" s="1" t="s">
        <v>95</v>
      </c>
      <c r="D113" s="2" t="s">
        <v>11</v>
      </c>
      <c r="E113" s="29">
        <v>600</v>
      </c>
      <c r="F113" s="29">
        <v>600</v>
      </c>
      <c r="G113" s="29">
        <v>221</v>
      </c>
      <c r="H113" s="26">
        <f t="shared" si="3"/>
        <v>36.833333333333336</v>
      </c>
      <c r="I113" s="28">
        <f t="shared" si="4"/>
        <v>0.0007158824282641267</v>
      </c>
    </row>
    <row r="114" spans="1:9" ht="63" customHeight="1">
      <c r="A114" s="5"/>
      <c r="B114" s="1"/>
      <c r="C114" s="1" t="s">
        <v>96</v>
      </c>
      <c r="D114" s="2" t="s">
        <v>48</v>
      </c>
      <c r="E114" s="29">
        <v>5000</v>
      </c>
      <c r="F114" s="29">
        <v>5000</v>
      </c>
      <c r="G114" s="29">
        <v>1380</v>
      </c>
      <c r="H114" s="26">
        <f t="shared" si="3"/>
        <v>27.6</v>
      </c>
      <c r="I114" s="28">
        <f t="shared" si="4"/>
        <v>0.004470216067893642</v>
      </c>
    </row>
    <row r="115" spans="1:9" ht="15">
      <c r="A115" s="5"/>
      <c r="B115" s="1"/>
      <c r="C115" s="1" t="s">
        <v>98</v>
      </c>
      <c r="D115" s="2" t="s">
        <v>12</v>
      </c>
      <c r="E115" s="29">
        <v>690</v>
      </c>
      <c r="F115" s="29">
        <v>690</v>
      </c>
      <c r="G115" s="29">
        <v>228</v>
      </c>
      <c r="H115" s="26">
        <f t="shared" si="3"/>
        <v>33.04347826086956</v>
      </c>
      <c r="I115" s="28">
        <f t="shared" si="4"/>
        <v>0.0007385574373041669</v>
      </c>
    </row>
    <row r="116" spans="1:9" ht="15">
      <c r="A116" s="5"/>
      <c r="B116" s="1"/>
      <c r="C116" s="1" t="s">
        <v>99</v>
      </c>
      <c r="D116" s="2" t="s">
        <v>13</v>
      </c>
      <c r="E116" s="29">
        <v>780</v>
      </c>
      <c r="F116" s="29">
        <v>780</v>
      </c>
      <c r="G116" s="29">
        <v>421</v>
      </c>
      <c r="H116" s="26">
        <f t="shared" si="3"/>
        <v>53.97435897435897</v>
      </c>
      <c r="I116" s="28">
        <f t="shared" si="4"/>
        <v>0.0013637398294081328</v>
      </c>
    </row>
    <row r="117" spans="1:9" ht="45">
      <c r="A117" s="5"/>
      <c r="B117" s="1"/>
      <c r="C117" s="1">
        <v>2700</v>
      </c>
      <c r="D117" s="2" t="s">
        <v>111</v>
      </c>
      <c r="E117" s="29">
        <v>0</v>
      </c>
      <c r="F117" s="29">
        <v>80643</v>
      </c>
      <c r="G117" s="29">
        <v>69000</v>
      </c>
      <c r="H117" s="26">
        <f t="shared" si="3"/>
        <v>85.56229306945427</v>
      </c>
      <c r="I117" s="28">
        <f t="shared" si="4"/>
        <v>0.2235108033946821</v>
      </c>
    </row>
    <row r="118" spans="1:9" ht="15">
      <c r="A118" s="5"/>
      <c r="B118" s="1">
        <v>80130</v>
      </c>
      <c r="C118" s="1"/>
      <c r="D118" s="2" t="s">
        <v>54</v>
      </c>
      <c r="E118" s="29">
        <f>E119+E120+E121+E122</f>
        <v>1350</v>
      </c>
      <c r="F118" s="29">
        <f>F119+F120+F121+F122</f>
        <v>1350</v>
      </c>
      <c r="G118" s="29">
        <f>G119+G120+G121+G122</f>
        <v>1449</v>
      </c>
      <c r="H118" s="26">
        <f t="shared" si="3"/>
        <v>107.33333333333333</v>
      </c>
      <c r="I118" s="28">
        <f t="shared" si="4"/>
        <v>0.004693726871288324</v>
      </c>
    </row>
    <row r="119" spans="1:9" ht="15">
      <c r="A119" s="5"/>
      <c r="B119" s="1"/>
      <c r="C119" s="1" t="s">
        <v>95</v>
      </c>
      <c r="D119" s="2" t="s">
        <v>11</v>
      </c>
      <c r="E119" s="29">
        <v>200</v>
      </c>
      <c r="F119" s="29">
        <v>200</v>
      </c>
      <c r="G119" s="29">
        <v>193</v>
      </c>
      <c r="H119" s="26">
        <f t="shared" si="3"/>
        <v>96.5</v>
      </c>
      <c r="I119" s="28">
        <f t="shared" si="4"/>
        <v>0.0006251823921039658</v>
      </c>
    </row>
    <row r="120" spans="1:9" ht="60" customHeight="1">
      <c r="A120" s="5"/>
      <c r="B120" s="1"/>
      <c r="C120" s="1" t="s">
        <v>96</v>
      </c>
      <c r="D120" s="2" t="s">
        <v>48</v>
      </c>
      <c r="E120" s="29">
        <v>600</v>
      </c>
      <c r="F120" s="29">
        <v>600</v>
      </c>
      <c r="G120" s="29">
        <v>965</v>
      </c>
      <c r="H120" s="26">
        <f t="shared" si="3"/>
        <v>160.83333333333334</v>
      </c>
      <c r="I120" s="28">
        <f t="shared" si="4"/>
        <v>0.003125911960519829</v>
      </c>
    </row>
    <row r="121" spans="1:9" ht="15">
      <c r="A121" s="5"/>
      <c r="B121" s="1"/>
      <c r="C121" s="1" t="s">
        <v>98</v>
      </c>
      <c r="D121" s="2" t="s">
        <v>12</v>
      </c>
      <c r="E121" s="29">
        <v>300</v>
      </c>
      <c r="F121" s="29">
        <v>300</v>
      </c>
      <c r="G121" s="29">
        <v>187</v>
      </c>
      <c r="H121" s="26">
        <f t="shared" si="3"/>
        <v>62.33333333333333</v>
      </c>
      <c r="I121" s="28">
        <f t="shared" si="4"/>
        <v>0.0006057466700696457</v>
      </c>
    </row>
    <row r="122" spans="1:9" ht="15">
      <c r="A122" s="5"/>
      <c r="B122" s="1"/>
      <c r="C122" s="1" t="s">
        <v>99</v>
      </c>
      <c r="D122" s="2" t="s">
        <v>13</v>
      </c>
      <c r="E122" s="29">
        <v>250</v>
      </c>
      <c r="F122" s="29">
        <v>250</v>
      </c>
      <c r="G122" s="29">
        <v>104</v>
      </c>
      <c r="H122" s="26">
        <f t="shared" si="3"/>
        <v>41.6</v>
      </c>
      <c r="I122" s="28">
        <f t="shared" si="4"/>
        <v>0.0003368858485948831</v>
      </c>
    </row>
    <row r="123" spans="1:9" ht="15">
      <c r="A123" s="5"/>
      <c r="B123" s="1">
        <v>80146</v>
      </c>
      <c r="C123" s="1"/>
      <c r="D123" s="2" t="s">
        <v>56</v>
      </c>
      <c r="E123" s="29">
        <f>E124</f>
        <v>25563</v>
      </c>
      <c r="F123" s="29">
        <f>F124</f>
        <v>23616</v>
      </c>
      <c r="G123" s="29">
        <f>G124</f>
        <v>7624</v>
      </c>
      <c r="H123" s="26">
        <f t="shared" si="3"/>
        <v>32.28319783197832</v>
      </c>
      <c r="I123" s="28">
        <f t="shared" si="4"/>
        <v>0.02469632413160951</v>
      </c>
    </row>
    <row r="124" spans="1:9" ht="30.75" customHeight="1">
      <c r="A124" s="5"/>
      <c r="B124" s="1"/>
      <c r="C124" s="1">
        <v>2310</v>
      </c>
      <c r="D124" s="2" t="s">
        <v>57</v>
      </c>
      <c r="E124" s="29">
        <v>25563</v>
      </c>
      <c r="F124" s="29">
        <v>23616</v>
      </c>
      <c r="G124" s="29">
        <v>7624</v>
      </c>
      <c r="H124" s="26">
        <f t="shared" si="3"/>
        <v>32.28319783197832</v>
      </c>
      <c r="I124" s="28">
        <f t="shared" si="4"/>
        <v>0.02469632413160951</v>
      </c>
    </row>
    <row r="125" spans="1:9" ht="15">
      <c r="A125" s="5"/>
      <c r="B125" s="1">
        <v>80195</v>
      </c>
      <c r="C125" s="1"/>
      <c r="D125" s="2" t="s">
        <v>58</v>
      </c>
      <c r="E125" s="29">
        <f>E126+E127+E128+E129+E130</f>
        <v>198830</v>
      </c>
      <c r="F125" s="29">
        <f>F126+F127+F128+F129+F130</f>
        <v>207237</v>
      </c>
      <c r="G125" s="29">
        <f>G126+G127+G128+G129+G130</f>
        <v>188690</v>
      </c>
      <c r="H125" s="26">
        <f t="shared" si="3"/>
        <v>91.05034332672255</v>
      </c>
      <c r="I125" s="28">
        <f t="shared" si="4"/>
        <v>0.6112210651093125</v>
      </c>
    </row>
    <row r="126" spans="1:9" ht="15">
      <c r="A126" s="5"/>
      <c r="B126" s="1"/>
      <c r="C126" s="1" t="s">
        <v>98</v>
      </c>
      <c r="D126" s="2" t="s">
        <v>12</v>
      </c>
      <c r="E126" s="29">
        <v>210</v>
      </c>
      <c r="F126" s="29">
        <v>210</v>
      </c>
      <c r="G126" s="29">
        <v>215</v>
      </c>
      <c r="H126" s="26">
        <f t="shared" si="3"/>
        <v>102.38095238095238</v>
      </c>
      <c r="I126" s="28">
        <f t="shared" si="4"/>
        <v>0.0006964467062298065</v>
      </c>
    </row>
    <row r="127" spans="1:9" ht="30">
      <c r="A127" s="5"/>
      <c r="B127" s="1"/>
      <c r="C127" s="1">
        <v>2007</v>
      </c>
      <c r="D127" s="2" t="s">
        <v>141</v>
      </c>
      <c r="E127" s="29">
        <v>129301</v>
      </c>
      <c r="F127" s="29">
        <v>137682</v>
      </c>
      <c r="G127" s="29">
        <v>134181</v>
      </c>
      <c r="H127" s="26">
        <f t="shared" si="3"/>
        <v>97.4571839456138</v>
      </c>
      <c r="I127" s="28">
        <f t="shared" si="4"/>
        <v>0.4346507697145193</v>
      </c>
    </row>
    <row r="128" spans="1:9" ht="30">
      <c r="A128" s="5"/>
      <c r="B128" s="1"/>
      <c r="C128" s="1">
        <v>2009</v>
      </c>
      <c r="D128" s="2" t="s">
        <v>141</v>
      </c>
      <c r="E128" s="29">
        <v>22818</v>
      </c>
      <c r="F128" s="29">
        <v>24297</v>
      </c>
      <c r="G128" s="29">
        <v>23679</v>
      </c>
      <c r="H128" s="26">
        <f t="shared" si="3"/>
        <v>97.45647610816151</v>
      </c>
      <c r="I128" s="28">
        <f t="shared" si="4"/>
        <v>0.07670307700844459</v>
      </c>
    </row>
    <row r="129" spans="1:9" ht="30">
      <c r="A129" s="5"/>
      <c r="B129" s="1"/>
      <c r="C129" s="1">
        <v>2130</v>
      </c>
      <c r="D129" s="2" t="s">
        <v>122</v>
      </c>
      <c r="E129" s="29"/>
      <c r="F129" s="29">
        <v>0</v>
      </c>
      <c r="G129" s="29">
        <v>0</v>
      </c>
      <c r="H129" s="26">
        <v>0</v>
      </c>
      <c r="I129" s="28">
        <f t="shared" si="4"/>
        <v>0</v>
      </c>
    </row>
    <row r="130" spans="1:9" ht="31.5" customHeight="1">
      <c r="A130" s="5"/>
      <c r="B130" s="1"/>
      <c r="C130" s="1">
        <v>2310</v>
      </c>
      <c r="D130" s="2" t="s">
        <v>57</v>
      </c>
      <c r="E130" s="29">
        <v>46501</v>
      </c>
      <c r="F130" s="29">
        <v>45048</v>
      </c>
      <c r="G130" s="29">
        <v>30615</v>
      </c>
      <c r="H130" s="26">
        <f t="shared" si="3"/>
        <v>67.96084176877997</v>
      </c>
      <c r="I130" s="28">
        <f t="shared" si="4"/>
        <v>0.09917077168011873</v>
      </c>
    </row>
    <row r="131" spans="1:9" ht="14.25">
      <c r="A131" s="6">
        <v>851</v>
      </c>
      <c r="B131" s="3"/>
      <c r="C131" s="3"/>
      <c r="D131" s="4" t="s">
        <v>60</v>
      </c>
      <c r="E131" s="27">
        <f aca="true" t="shared" si="5" ref="E131:G132">E132</f>
        <v>4549328</v>
      </c>
      <c r="F131" s="27">
        <f t="shared" si="5"/>
        <v>4548696</v>
      </c>
      <c r="G131" s="27">
        <f t="shared" si="5"/>
        <v>2182110</v>
      </c>
      <c r="H131" s="26">
        <f t="shared" si="3"/>
        <v>47.97221005756375</v>
      </c>
      <c r="I131" s="28">
        <f t="shared" si="4"/>
        <v>7.0684805680517355</v>
      </c>
    </row>
    <row r="132" spans="1:9" ht="33.75" customHeight="1">
      <c r="A132" s="5"/>
      <c r="B132" s="1">
        <v>85156</v>
      </c>
      <c r="C132" s="1"/>
      <c r="D132" s="2" t="s">
        <v>61</v>
      </c>
      <c r="E132" s="29">
        <f t="shared" si="5"/>
        <v>4549328</v>
      </c>
      <c r="F132" s="29">
        <f t="shared" si="5"/>
        <v>4548696</v>
      </c>
      <c r="G132" s="29">
        <f t="shared" si="5"/>
        <v>2182110</v>
      </c>
      <c r="H132" s="26">
        <f t="shared" si="3"/>
        <v>47.97221005756375</v>
      </c>
      <c r="I132" s="28">
        <f t="shared" si="4"/>
        <v>7.0684805680517355</v>
      </c>
    </row>
    <row r="133" spans="1:9" ht="45" customHeight="1">
      <c r="A133" s="5"/>
      <c r="B133" s="1"/>
      <c r="C133" s="1">
        <v>2110</v>
      </c>
      <c r="D133" s="2" t="s">
        <v>6</v>
      </c>
      <c r="E133" s="29">
        <v>4549328</v>
      </c>
      <c r="F133" s="29">
        <v>4548696</v>
      </c>
      <c r="G133" s="29">
        <v>2182110</v>
      </c>
      <c r="H133" s="26">
        <f t="shared" si="3"/>
        <v>47.97221005756375</v>
      </c>
      <c r="I133" s="28">
        <f t="shared" si="4"/>
        <v>7.0684805680517355</v>
      </c>
    </row>
    <row r="134" spans="1:9" ht="14.25">
      <c r="A134" s="6">
        <v>852</v>
      </c>
      <c r="B134" s="3"/>
      <c r="C134" s="3"/>
      <c r="D134" s="4" t="s">
        <v>62</v>
      </c>
      <c r="E134" s="27">
        <f>E135+E142+E151+E159</f>
        <v>10116423</v>
      </c>
      <c r="F134" s="27">
        <f>F135+F142+F151+F159</f>
        <v>10495523</v>
      </c>
      <c r="G134" s="27">
        <f>G135+G142+G151+G159</f>
        <v>5218489</v>
      </c>
      <c r="H134" s="26">
        <f aca="true" t="shared" si="6" ref="H134:H192">(G134/F134)*100</f>
        <v>49.72109536609086</v>
      </c>
      <c r="I134" s="28">
        <f aca="true" t="shared" si="7" ref="I134:I197">SUM((G134/30870991)*100)</f>
        <v>16.904183607192916</v>
      </c>
    </row>
    <row r="135" spans="1:9" ht="15">
      <c r="A135" s="7"/>
      <c r="B135" s="1">
        <v>85201</v>
      </c>
      <c r="C135" s="1"/>
      <c r="D135" s="2" t="s">
        <v>63</v>
      </c>
      <c r="E135" s="29">
        <f>E136+E137+E139+E140+E141</f>
        <v>144340</v>
      </c>
      <c r="F135" s="29">
        <v>148075</v>
      </c>
      <c r="G135" s="29">
        <f>G136+G137+G139+G140+G141+G138</f>
        <v>82104</v>
      </c>
      <c r="H135" s="26">
        <f t="shared" si="6"/>
        <v>55.44757724126287</v>
      </c>
      <c r="I135" s="28">
        <f t="shared" si="7"/>
        <v>0.2659584203176374</v>
      </c>
    </row>
    <row r="136" spans="1:9" ht="45" customHeight="1">
      <c r="A136" s="5"/>
      <c r="B136" s="1"/>
      <c r="C136" s="1" t="s">
        <v>94</v>
      </c>
      <c r="D136" s="2" t="s">
        <v>119</v>
      </c>
      <c r="E136" s="29">
        <v>0</v>
      </c>
      <c r="F136" s="29">
        <v>0</v>
      </c>
      <c r="G136" s="29">
        <v>0</v>
      </c>
      <c r="H136" s="26">
        <v>0</v>
      </c>
      <c r="I136" s="28">
        <f t="shared" si="7"/>
        <v>0</v>
      </c>
    </row>
    <row r="137" spans="1:9" ht="15">
      <c r="A137" s="5"/>
      <c r="B137" s="1"/>
      <c r="C137" s="1" t="s">
        <v>98</v>
      </c>
      <c r="D137" s="2" t="s">
        <v>12</v>
      </c>
      <c r="E137" s="29">
        <v>380</v>
      </c>
      <c r="F137" s="29">
        <v>380</v>
      </c>
      <c r="G137" s="29">
        <v>193</v>
      </c>
      <c r="H137" s="26">
        <f t="shared" si="6"/>
        <v>50.78947368421053</v>
      </c>
      <c r="I137" s="28">
        <f t="shared" si="7"/>
        <v>0.0006251823921039658</v>
      </c>
    </row>
    <row r="138" spans="1:9" ht="15" customHeight="1">
      <c r="A138" s="5"/>
      <c r="B138" s="1"/>
      <c r="C138" s="1" t="s">
        <v>131</v>
      </c>
      <c r="D138" s="2" t="s">
        <v>138</v>
      </c>
      <c r="E138" s="29"/>
      <c r="F138" s="29">
        <v>2900</v>
      </c>
      <c r="G138" s="29">
        <v>2900</v>
      </c>
      <c r="H138" s="26">
        <f t="shared" si="6"/>
        <v>100</v>
      </c>
      <c r="I138" s="28">
        <f t="shared" si="7"/>
        <v>0.009393932316588088</v>
      </c>
    </row>
    <row r="139" spans="1:9" ht="14.25" customHeight="1">
      <c r="A139" s="5"/>
      <c r="B139" s="1"/>
      <c r="C139" s="1" t="s">
        <v>99</v>
      </c>
      <c r="D139" s="2" t="s">
        <v>13</v>
      </c>
      <c r="E139" s="29">
        <v>140</v>
      </c>
      <c r="F139" s="29">
        <v>975</v>
      </c>
      <c r="G139" s="29">
        <v>1330</v>
      </c>
      <c r="H139" s="26">
        <f t="shared" si="6"/>
        <v>136.4102564102564</v>
      </c>
      <c r="I139" s="28">
        <f t="shared" si="7"/>
        <v>0.004308251717607641</v>
      </c>
    </row>
    <row r="140" spans="1:9" ht="30">
      <c r="A140" s="5"/>
      <c r="B140" s="1"/>
      <c r="C140" s="1">
        <v>2130</v>
      </c>
      <c r="D140" s="2" t="s">
        <v>121</v>
      </c>
      <c r="E140" s="29">
        <v>0</v>
      </c>
      <c r="F140" s="29">
        <v>0</v>
      </c>
      <c r="G140" s="29">
        <v>0</v>
      </c>
      <c r="H140" s="26">
        <v>0</v>
      </c>
      <c r="I140" s="28">
        <f t="shared" si="7"/>
        <v>0</v>
      </c>
    </row>
    <row r="141" spans="1:9" ht="45">
      <c r="A141" s="5"/>
      <c r="B141" s="1"/>
      <c r="C141" s="1">
        <v>2320</v>
      </c>
      <c r="D141" s="2" t="s">
        <v>71</v>
      </c>
      <c r="E141" s="29">
        <v>143820</v>
      </c>
      <c r="F141" s="29">
        <v>143820</v>
      </c>
      <c r="G141" s="29">
        <v>77681</v>
      </c>
      <c r="H141" s="26">
        <f t="shared" si="6"/>
        <v>54.01265470727298</v>
      </c>
      <c r="I141" s="28">
        <f t="shared" si="7"/>
        <v>0.25163105389133766</v>
      </c>
    </row>
    <row r="142" spans="1:9" ht="15">
      <c r="A142" s="5"/>
      <c r="B142" s="1">
        <v>85202</v>
      </c>
      <c r="C142" s="1"/>
      <c r="D142" s="2" t="s">
        <v>64</v>
      </c>
      <c r="E142" s="29">
        <f>E143+E144+E145+E146+E147+E148</f>
        <v>9746583</v>
      </c>
      <c r="F142" s="29">
        <f>F143+F144+F145+F146+F147+F148</f>
        <v>9889295</v>
      </c>
      <c r="G142" s="29">
        <f>G143+G144+G145+G146+G147+G148</f>
        <v>4815943</v>
      </c>
      <c r="H142" s="26">
        <f t="shared" si="6"/>
        <v>48.698547267525136</v>
      </c>
      <c r="I142" s="28">
        <f t="shared" si="7"/>
        <v>15.60022158018834</v>
      </c>
    </row>
    <row r="143" spans="1:9" ht="59.25" customHeight="1">
      <c r="A143" s="5"/>
      <c r="B143" s="1"/>
      <c r="C143" s="1" t="s">
        <v>96</v>
      </c>
      <c r="D143" s="2" t="s">
        <v>20</v>
      </c>
      <c r="E143" s="29">
        <v>14690</v>
      </c>
      <c r="F143" s="29">
        <v>14690</v>
      </c>
      <c r="G143" s="29">
        <v>7634</v>
      </c>
      <c r="H143" s="26">
        <f t="shared" si="6"/>
        <v>51.96732471068755</v>
      </c>
      <c r="I143" s="28">
        <f t="shared" si="7"/>
        <v>0.02472871700166671</v>
      </c>
    </row>
    <row r="144" spans="1:9" ht="15">
      <c r="A144" s="5"/>
      <c r="B144" s="1"/>
      <c r="C144" s="1" t="s">
        <v>97</v>
      </c>
      <c r="D144" s="2" t="s">
        <v>55</v>
      </c>
      <c r="E144" s="29">
        <v>4005190</v>
      </c>
      <c r="F144" s="29">
        <v>4187190</v>
      </c>
      <c r="G144" s="29">
        <v>2038354</v>
      </c>
      <c r="H144" s="26">
        <f t="shared" si="6"/>
        <v>48.6807142737731</v>
      </c>
      <c r="I144" s="28">
        <f t="shared" si="7"/>
        <v>6.602813625257446</v>
      </c>
    </row>
    <row r="145" spans="1:9" ht="15">
      <c r="A145" s="5"/>
      <c r="B145" s="1"/>
      <c r="C145" s="1" t="s">
        <v>98</v>
      </c>
      <c r="D145" s="2" t="s">
        <v>12</v>
      </c>
      <c r="E145" s="29">
        <v>2910</v>
      </c>
      <c r="F145" s="29">
        <v>2910</v>
      </c>
      <c r="G145" s="29">
        <v>1273</v>
      </c>
      <c r="H145" s="26">
        <f t="shared" si="6"/>
        <v>43.74570446735395</v>
      </c>
      <c r="I145" s="28">
        <f t="shared" si="7"/>
        <v>0.004123612358281598</v>
      </c>
    </row>
    <row r="146" spans="1:9" ht="16.5" customHeight="1">
      <c r="A146" s="5"/>
      <c r="B146" s="1"/>
      <c r="C146" s="1" t="s">
        <v>131</v>
      </c>
      <c r="D146" s="2" t="s">
        <v>138</v>
      </c>
      <c r="E146" s="29"/>
      <c r="F146" s="29">
        <v>660</v>
      </c>
      <c r="G146" s="29">
        <v>2290</v>
      </c>
      <c r="H146" s="26">
        <f t="shared" si="6"/>
        <v>346.969696969697</v>
      </c>
      <c r="I146" s="28">
        <f t="shared" si="7"/>
        <v>0.007417967243098869</v>
      </c>
    </row>
    <row r="147" spans="1:9" ht="15">
      <c r="A147" s="5"/>
      <c r="B147" s="1"/>
      <c r="C147" s="1" t="s">
        <v>99</v>
      </c>
      <c r="D147" s="2" t="s">
        <v>13</v>
      </c>
      <c r="E147" s="29">
        <v>14300</v>
      </c>
      <c r="F147" s="29">
        <v>27300</v>
      </c>
      <c r="G147" s="29">
        <v>18032</v>
      </c>
      <c r="H147" s="26">
        <f t="shared" si="6"/>
        <v>66.05128205128206</v>
      </c>
      <c r="I147" s="28">
        <f t="shared" si="7"/>
        <v>0.05841082328714359</v>
      </c>
    </row>
    <row r="148" spans="1:9" ht="30" customHeight="1">
      <c r="A148" s="5"/>
      <c r="B148" s="1"/>
      <c r="C148" s="1">
        <v>2130</v>
      </c>
      <c r="D148" s="2" t="s">
        <v>59</v>
      </c>
      <c r="E148" s="29">
        <v>5709493</v>
      </c>
      <c r="F148" s="29">
        <v>5656545</v>
      </c>
      <c r="G148" s="29">
        <v>2748360</v>
      </c>
      <c r="H148" s="26">
        <f t="shared" si="6"/>
        <v>48.58725600167593</v>
      </c>
      <c r="I148" s="28">
        <f t="shared" si="7"/>
        <v>8.902726835040701</v>
      </c>
    </row>
    <row r="149" spans="1:9" ht="30.75" customHeight="1">
      <c r="A149" s="5"/>
      <c r="B149" s="1">
        <v>85214</v>
      </c>
      <c r="C149" s="1"/>
      <c r="D149" s="2" t="s">
        <v>155</v>
      </c>
      <c r="E149" s="29">
        <v>0</v>
      </c>
      <c r="F149" s="29">
        <f>F150</f>
        <v>0</v>
      </c>
      <c r="G149" s="29">
        <f>G150</f>
        <v>0</v>
      </c>
      <c r="H149" s="26">
        <v>0</v>
      </c>
      <c r="I149" s="28">
        <f t="shared" si="7"/>
        <v>0</v>
      </c>
    </row>
    <row r="150" spans="1:9" ht="46.5" customHeight="1">
      <c r="A150" s="5"/>
      <c r="B150" s="1"/>
      <c r="C150" s="1">
        <v>2320</v>
      </c>
      <c r="D150" s="2" t="s">
        <v>71</v>
      </c>
      <c r="E150" s="29">
        <v>0</v>
      </c>
      <c r="F150" s="29">
        <v>0</v>
      </c>
      <c r="G150" s="29">
        <v>0</v>
      </c>
      <c r="H150" s="26">
        <v>0</v>
      </c>
      <c r="I150" s="28">
        <f t="shared" si="7"/>
        <v>0</v>
      </c>
    </row>
    <row r="151" spans="1:9" ht="15">
      <c r="A151" s="5"/>
      <c r="B151" s="1">
        <v>85218</v>
      </c>
      <c r="C151" s="1"/>
      <c r="D151" s="2" t="s">
        <v>65</v>
      </c>
      <c r="E151" s="29">
        <f>E152+E153+E156+E154+E155+E158+E157</f>
        <v>300</v>
      </c>
      <c r="F151" s="29">
        <f>F152+F153+F156+F154+F155+F158+F157</f>
        <v>232953</v>
      </c>
      <c r="G151" s="29">
        <f>G152+G153+G156+G154+G155+G158+G157</f>
        <v>200238</v>
      </c>
      <c r="H151" s="26">
        <f t="shared" si="6"/>
        <v>85.9563946375449</v>
      </c>
      <c r="I151" s="28">
        <f t="shared" si="7"/>
        <v>0.6486283514513673</v>
      </c>
    </row>
    <row r="152" spans="1:9" ht="15">
      <c r="A152" s="5"/>
      <c r="B152" s="1"/>
      <c r="C152" s="1" t="s">
        <v>98</v>
      </c>
      <c r="D152" s="2" t="s">
        <v>12</v>
      </c>
      <c r="E152" s="29">
        <v>200</v>
      </c>
      <c r="F152" s="29">
        <v>200</v>
      </c>
      <c r="G152" s="29">
        <v>181</v>
      </c>
      <c r="H152" s="26">
        <f t="shared" si="6"/>
        <v>90.5</v>
      </c>
      <c r="I152" s="28">
        <f t="shared" si="7"/>
        <v>0.0005863109480353254</v>
      </c>
    </row>
    <row r="153" spans="1:9" ht="15">
      <c r="A153" s="5"/>
      <c r="B153" s="1"/>
      <c r="C153" s="1" t="s">
        <v>99</v>
      </c>
      <c r="D153" s="2" t="s">
        <v>66</v>
      </c>
      <c r="E153" s="29">
        <v>100</v>
      </c>
      <c r="F153" s="29">
        <v>100</v>
      </c>
      <c r="G153" s="29">
        <v>57</v>
      </c>
      <c r="H153" s="26">
        <f t="shared" si="6"/>
        <v>56.99999999999999</v>
      </c>
      <c r="I153" s="28">
        <f t="shared" si="7"/>
        <v>0.00018463935932604172</v>
      </c>
    </row>
    <row r="154" spans="1:9" ht="30">
      <c r="A154" s="5"/>
      <c r="B154" s="1"/>
      <c r="C154" s="1">
        <v>2007</v>
      </c>
      <c r="D154" s="2" t="s">
        <v>141</v>
      </c>
      <c r="E154" s="29">
        <v>0</v>
      </c>
      <c r="F154" s="29">
        <v>220955</v>
      </c>
      <c r="G154" s="29">
        <v>189944</v>
      </c>
      <c r="H154" s="26">
        <f t="shared" si="6"/>
        <v>85.96501550089386</v>
      </c>
      <c r="I154" s="28">
        <f t="shared" si="7"/>
        <v>0.6152831310144854</v>
      </c>
    </row>
    <row r="155" spans="1:9" ht="30">
      <c r="A155" s="5"/>
      <c r="B155" s="1"/>
      <c r="C155" s="1">
        <v>2009</v>
      </c>
      <c r="D155" s="2" t="s">
        <v>141</v>
      </c>
      <c r="E155" s="29">
        <v>0</v>
      </c>
      <c r="F155" s="29">
        <v>11698</v>
      </c>
      <c r="G155" s="29">
        <v>10056</v>
      </c>
      <c r="H155" s="26">
        <f t="shared" si="6"/>
        <v>85.9634125491537</v>
      </c>
      <c r="I155" s="28">
        <f t="shared" si="7"/>
        <v>0.03257427012952062</v>
      </c>
    </row>
    <row r="156" spans="1:9" ht="30">
      <c r="A156" s="5"/>
      <c r="B156" s="1"/>
      <c r="C156" s="1">
        <v>2130</v>
      </c>
      <c r="D156" s="2" t="s">
        <v>122</v>
      </c>
      <c r="E156" s="29">
        <v>0</v>
      </c>
      <c r="F156" s="29">
        <v>0</v>
      </c>
      <c r="G156" s="29">
        <v>0</v>
      </c>
      <c r="H156" s="26">
        <v>0</v>
      </c>
      <c r="I156" s="28">
        <f t="shared" si="7"/>
        <v>0</v>
      </c>
    </row>
    <row r="157" spans="1:9" ht="30">
      <c r="A157" s="5"/>
      <c r="B157" s="1"/>
      <c r="C157" s="1">
        <v>6207</v>
      </c>
      <c r="D157" s="2" t="s">
        <v>141</v>
      </c>
      <c r="E157" s="29">
        <v>0</v>
      </c>
      <c r="F157" s="29">
        <v>0</v>
      </c>
      <c r="G157" s="29">
        <v>0</v>
      </c>
      <c r="H157" s="26">
        <v>0</v>
      </c>
      <c r="I157" s="28">
        <f t="shared" si="7"/>
        <v>0</v>
      </c>
    </row>
    <row r="158" spans="1:9" ht="30">
      <c r="A158" s="5"/>
      <c r="B158" s="1"/>
      <c r="C158" s="1">
        <v>6209</v>
      </c>
      <c r="D158" s="2" t="s">
        <v>141</v>
      </c>
      <c r="E158" s="29">
        <v>0</v>
      </c>
      <c r="F158" s="29">
        <v>0</v>
      </c>
      <c r="G158" s="29">
        <v>0</v>
      </c>
      <c r="H158" s="26">
        <v>0</v>
      </c>
      <c r="I158" s="28">
        <f t="shared" si="7"/>
        <v>0</v>
      </c>
    </row>
    <row r="159" spans="1:9" ht="15">
      <c r="A159" s="5"/>
      <c r="B159" s="1">
        <v>85204</v>
      </c>
      <c r="C159" s="11"/>
      <c r="D159" s="2" t="s">
        <v>105</v>
      </c>
      <c r="E159" s="30">
        <f>E160</f>
        <v>225200</v>
      </c>
      <c r="F159" s="30">
        <f>F160</f>
        <v>225200</v>
      </c>
      <c r="G159" s="30">
        <f>G160</f>
        <v>120204</v>
      </c>
      <c r="H159" s="26">
        <f t="shared" si="6"/>
        <v>53.37655417406749</v>
      </c>
      <c r="I159" s="28">
        <f t="shared" si="7"/>
        <v>0.3893752552355705</v>
      </c>
    </row>
    <row r="160" spans="1:9" ht="45">
      <c r="A160" s="5"/>
      <c r="B160" s="1"/>
      <c r="C160" s="1">
        <v>2320</v>
      </c>
      <c r="D160" s="2" t="s">
        <v>71</v>
      </c>
      <c r="E160" s="30">
        <v>225200</v>
      </c>
      <c r="F160" s="30">
        <v>225200</v>
      </c>
      <c r="G160" s="30">
        <v>120204</v>
      </c>
      <c r="H160" s="26">
        <f t="shared" si="6"/>
        <v>53.37655417406749</v>
      </c>
      <c r="I160" s="28">
        <f t="shared" si="7"/>
        <v>0.3893752552355705</v>
      </c>
    </row>
    <row r="161" spans="1:9" ht="32.25" customHeight="1">
      <c r="A161" s="6">
        <v>853</v>
      </c>
      <c r="B161" s="3"/>
      <c r="C161" s="3"/>
      <c r="D161" s="4" t="s">
        <v>67</v>
      </c>
      <c r="E161" s="27">
        <f>E162+E164</f>
        <v>2595933</v>
      </c>
      <c r="F161" s="27">
        <f>F162+F164</f>
        <v>2815608</v>
      </c>
      <c r="G161" s="27">
        <f>G162+G164</f>
        <v>1468724</v>
      </c>
      <c r="H161" s="26">
        <f t="shared" si="6"/>
        <v>52.16365346312413</v>
      </c>
      <c r="I161" s="28">
        <f t="shared" si="7"/>
        <v>4.757618568189145</v>
      </c>
    </row>
    <row r="162" spans="1:9" ht="30">
      <c r="A162" s="5"/>
      <c r="B162" s="1">
        <v>85324</v>
      </c>
      <c r="C162" s="1"/>
      <c r="D162" s="2" t="s">
        <v>69</v>
      </c>
      <c r="E162" s="30">
        <v>0</v>
      </c>
      <c r="F162" s="30">
        <v>0</v>
      </c>
      <c r="G162" s="30">
        <f>G163</f>
        <v>6750</v>
      </c>
      <c r="H162" s="26">
        <v>0</v>
      </c>
      <c r="I162" s="28">
        <f t="shared" si="7"/>
        <v>0.021865187288610203</v>
      </c>
    </row>
    <row r="163" spans="1:9" ht="15">
      <c r="A163" s="5"/>
      <c r="B163" s="1"/>
      <c r="C163" s="1" t="s">
        <v>99</v>
      </c>
      <c r="D163" s="2" t="s">
        <v>66</v>
      </c>
      <c r="E163" s="30">
        <v>0</v>
      </c>
      <c r="F163" s="30">
        <v>0</v>
      </c>
      <c r="G163" s="30">
        <v>6750</v>
      </c>
      <c r="H163" s="26">
        <v>0</v>
      </c>
      <c r="I163" s="28">
        <f t="shared" si="7"/>
        <v>0.021865187288610203</v>
      </c>
    </row>
    <row r="164" spans="1:9" ht="15">
      <c r="A164" s="5"/>
      <c r="B164" s="1">
        <v>85333</v>
      </c>
      <c r="C164" s="1"/>
      <c r="D164" s="2" t="s">
        <v>70</v>
      </c>
      <c r="E164" s="29">
        <f>E165+E167+E168+E169+E170+E171</f>
        <v>2595933</v>
      </c>
      <c r="F164" s="29">
        <f>F165+F167+F168+F169+F170+F171</f>
        <v>2815608</v>
      </c>
      <c r="G164" s="29">
        <f>G165+G167+G168+G169+G170+G171+G166</f>
        <v>1461974</v>
      </c>
      <c r="H164" s="26">
        <f t="shared" si="6"/>
        <v>51.92391838636629</v>
      </c>
      <c r="I164" s="28">
        <f t="shared" si="7"/>
        <v>4.735753380900536</v>
      </c>
    </row>
    <row r="165" spans="1:9" ht="15">
      <c r="A165" s="5"/>
      <c r="B165" s="1"/>
      <c r="C165" s="1" t="s">
        <v>98</v>
      </c>
      <c r="D165" s="2" t="s">
        <v>12</v>
      </c>
      <c r="E165" s="29">
        <v>1500</v>
      </c>
      <c r="F165" s="29">
        <v>1500</v>
      </c>
      <c r="G165" s="29">
        <v>275</v>
      </c>
      <c r="H165" s="26">
        <f t="shared" si="6"/>
        <v>18.333333333333332</v>
      </c>
      <c r="I165" s="28">
        <f t="shared" si="7"/>
        <v>0.0008908039265730083</v>
      </c>
    </row>
    <row r="166" spans="1:9" ht="15">
      <c r="A166" s="5"/>
      <c r="B166" s="1"/>
      <c r="C166" s="1" t="s">
        <v>152</v>
      </c>
      <c r="D166" s="2" t="s">
        <v>154</v>
      </c>
      <c r="E166" s="29"/>
      <c r="F166" s="29"/>
      <c r="G166" s="29">
        <v>171</v>
      </c>
      <c r="H166" s="26">
        <v>0</v>
      </c>
      <c r="I166" s="28">
        <f t="shared" si="7"/>
        <v>0.0005539180779781252</v>
      </c>
    </row>
    <row r="167" spans="1:9" ht="15">
      <c r="A167" s="5"/>
      <c r="B167" s="1"/>
      <c r="C167" s="1" t="s">
        <v>99</v>
      </c>
      <c r="D167" s="2" t="s">
        <v>13</v>
      </c>
      <c r="E167" s="29">
        <v>700</v>
      </c>
      <c r="F167" s="29">
        <v>700</v>
      </c>
      <c r="G167" s="29">
        <v>445</v>
      </c>
      <c r="H167" s="26">
        <f t="shared" si="6"/>
        <v>63.57142857142857</v>
      </c>
      <c r="I167" s="28">
        <f t="shared" si="7"/>
        <v>0.0014414827175454133</v>
      </c>
    </row>
    <row r="168" spans="1:9" ht="30">
      <c r="A168" s="5"/>
      <c r="B168" s="1"/>
      <c r="C168" s="1">
        <v>2007</v>
      </c>
      <c r="D168" s="2" t="s">
        <v>141</v>
      </c>
      <c r="E168" s="29">
        <v>0</v>
      </c>
      <c r="F168" s="29">
        <v>206201</v>
      </c>
      <c r="G168" s="29">
        <v>100520</v>
      </c>
      <c r="H168" s="26">
        <f t="shared" si="6"/>
        <v>48.74855117094485</v>
      </c>
      <c r="I168" s="28">
        <f t="shared" si="7"/>
        <v>0.3256131298149774</v>
      </c>
    </row>
    <row r="169" spans="1:9" ht="45.75" customHeight="1">
      <c r="A169" s="5"/>
      <c r="B169" s="1"/>
      <c r="C169" s="1">
        <v>2320</v>
      </c>
      <c r="D169" s="2" t="s">
        <v>71</v>
      </c>
      <c r="E169" s="29">
        <v>1497433</v>
      </c>
      <c r="F169" s="29">
        <v>1510907</v>
      </c>
      <c r="G169" s="29">
        <v>813563</v>
      </c>
      <c r="H169" s="26">
        <f t="shared" si="6"/>
        <v>53.84600111059119</v>
      </c>
      <c r="I169" s="28">
        <f t="shared" si="7"/>
        <v>2.635364054234605</v>
      </c>
    </row>
    <row r="170" spans="1:9" ht="32.25" customHeight="1">
      <c r="A170" s="5"/>
      <c r="B170" s="1"/>
      <c r="C170" s="1">
        <v>2440</v>
      </c>
      <c r="D170" s="2" t="s">
        <v>68</v>
      </c>
      <c r="E170" s="30">
        <v>1096300</v>
      </c>
      <c r="F170" s="30">
        <v>1096300</v>
      </c>
      <c r="G170" s="30">
        <v>547000</v>
      </c>
      <c r="H170" s="26">
        <f t="shared" si="6"/>
        <v>49.89510170573748</v>
      </c>
      <c r="I170" s="28">
        <f t="shared" si="7"/>
        <v>1.7718899921288567</v>
      </c>
    </row>
    <row r="171" spans="1:9" ht="63" customHeight="1">
      <c r="A171" s="5"/>
      <c r="B171" s="1"/>
      <c r="C171" s="1">
        <v>6620</v>
      </c>
      <c r="D171" s="2" t="s">
        <v>134</v>
      </c>
      <c r="E171" s="30">
        <v>0</v>
      </c>
      <c r="F171" s="30">
        <v>0</v>
      </c>
      <c r="G171" s="30">
        <v>0</v>
      </c>
      <c r="H171" s="26">
        <v>0</v>
      </c>
      <c r="I171" s="28">
        <f t="shared" si="7"/>
        <v>0</v>
      </c>
    </row>
    <row r="172" spans="1:9" ht="14.25">
      <c r="A172" s="6">
        <v>854</v>
      </c>
      <c r="B172" s="3"/>
      <c r="C172" s="3"/>
      <c r="D172" s="4" t="s">
        <v>72</v>
      </c>
      <c r="E172" s="27">
        <f>E173+E178+E182+E186+E191+E193+E198+E200</f>
        <v>2077481</v>
      </c>
      <c r="F172" s="27">
        <f>F173+F178+F182+F186+F191+F193+F198+F200</f>
        <v>1938420</v>
      </c>
      <c r="G172" s="27">
        <f>G173+G178+G182+G186+G191+G193+G198+G200</f>
        <v>1240705.75</v>
      </c>
      <c r="H172" s="26">
        <f t="shared" si="6"/>
        <v>64.00603326420486</v>
      </c>
      <c r="I172" s="28">
        <f t="shared" si="7"/>
        <v>4.019002013897125</v>
      </c>
    </row>
    <row r="173" spans="1:9" ht="15">
      <c r="A173" s="5"/>
      <c r="B173" s="1">
        <v>85401</v>
      </c>
      <c r="C173" s="1"/>
      <c r="D173" s="2" t="s">
        <v>73</v>
      </c>
      <c r="E173" s="29">
        <f>E174+E175+E176+E177</f>
        <v>671085</v>
      </c>
      <c r="F173" s="29">
        <f>F174+F175+F176+F177</f>
        <v>480024</v>
      </c>
      <c r="G173" s="29">
        <f>G174+G175+G176+G177</f>
        <v>271609</v>
      </c>
      <c r="H173" s="26">
        <f t="shared" si="6"/>
        <v>56.582379214372615</v>
      </c>
      <c r="I173" s="28">
        <f t="shared" si="7"/>
        <v>0.8798195043366116</v>
      </c>
    </row>
    <row r="174" spans="1:9" ht="15">
      <c r="A174" s="5"/>
      <c r="B174" s="1"/>
      <c r="C174" s="1" t="s">
        <v>97</v>
      </c>
      <c r="D174" s="2" t="s">
        <v>55</v>
      </c>
      <c r="E174" s="29">
        <v>180000</v>
      </c>
      <c r="F174" s="29">
        <v>180000</v>
      </c>
      <c r="G174" s="29">
        <v>97998</v>
      </c>
      <c r="H174" s="26">
        <f t="shared" si="6"/>
        <v>54.443333333333335</v>
      </c>
      <c r="I174" s="28">
        <f t="shared" si="7"/>
        <v>0.3174436479865515</v>
      </c>
    </row>
    <row r="175" spans="1:9" ht="15">
      <c r="A175" s="5"/>
      <c r="B175" s="1"/>
      <c r="C175" s="1" t="s">
        <v>99</v>
      </c>
      <c r="D175" s="2" t="s">
        <v>13</v>
      </c>
      <c r="E175" s="29">
        <v>24</v>
      </c>
      <c r="F175" s="29">
        <v>24</v>
      </c>
      <c r="G175" s="29">
        <v>17</v>
      </c>
      <c r="H175" s="26">
        <f t="shared" si="6"/>
        <v>70.83333333333334</v>
      </c>
      <c r="I175" s="28">
        <f t="shared" si="7"/>
        <v>5.506787909724052E-05</v>
      </c>
    </row>
    <row r="176" spans="1:9" ht="32.25" customHeight="1">
      <c r="A176" s="5"/>
      <c r="B176" s="1"/>
      <c r="C176" s="1">
        <v>2310</v>
      </c>
      <c r="D176" s="2" t="s">
        <v>74</v>
      </c>
      <c r="E176" s="29">
        <v>474061</v>
      </c>
      <c r="F176" s="29">
        <v>300000</v>
      </c>
      <c r="G176" s="29">
        <v>173594</v>
      </c>
      <c r="H176" s="26">
        <f t="shared" si="6"/>
        <v>57.864666666666665</v>
      </c>
      <c r="I176" s="28">
        <f t="shared" si="7"/>
        <v>0.5623207884709629</v>
      </c>
    </row>
    <row r="177" spans="1:9" ht="45" customHeight="1">
      <c r="A177" s="5"/>
      <c r="B177" s="1"/>
      <c r="C177" s="1">
        <v>6610</v>
      </c>
      <c r="D177" s="2" t="s">
        <v>113</v>
      </c>
      <c r="E177" s="29">
        <v>17000</v>
      </c>
      <c r="F177" s="29">
        <v>0</v>
      </c>
      <c r="G177" s="29">
        <v>0</v>
      </c>
      <c r="H177" s="26">
        <v>0</v>
      </c>
      <c r="I177" s="28">
        <f t="shared" si="7"/>
        <v>0</v>
      </c>
    </row>
    <row r="178" spans="1:9" ht="30.75" customHeight="1">
      <c r="A178" s="5"/>
      <c r="B178" s="1">
        <v>85406</v>
      </c>
      <c r="C178" s="1"/>
      <c r="D178" s="2" t="s">
        <v>75</v>
      </c>
      <c r="E178" s="29">
        <f>E179+E180+E181</f>
        <v>295</v>
      </c>
      <c r="F178" s="29">
        <f>F179+F180+F181</f>
        <v>295</v>
      </c>
      <c r="G178" s="29">
        <f>G179+G180+G181</f>
        <v>490</v>
      </c>
      <c r="H178" s="26">
        <f t="shared" si="6"/>
        <v>166.10169491525423</v>
      </c>
      <c r="I178" s="28">
        <f t="shared" si="7"/>
        <v>0.0015872506328028146</v>
      </c>
    </row>
    <row r="179" spans="1:10" ht="60" customHeight="1">
      <c r="A179" s="5"/>
      <c r="B179" s="1"/>
      <c r="C179" s="1" t="s">
        <v>96</v>
      </c>
      <c r="D179" s="2" t="s">
        <v>76</v>
      </c>
      <c r="E179" s="29">
        <v>0</v>
      </c>
      <c r="F179" s="29">
        <v>0</v>
      </c>
      <c r="G179" s="29">
        <v>0</v>
      </c>
      <c r="H179" s="26">
        <v>0</v>
      </c>
      <c r="I179" s="28">
        <f t="shared" si="7"/>
        <v>0</v>
      </c>
      <c r="J179" s="40">
        <v>0</v>
      </c>
    </row>
    <row r="180" spans="1:9" ht="15">
      <c r="A180" s="5"/>
      <c r="B180" s="1"/>
      <c r="C180" s="1" t="s">
        <v>98</v>
      </c>
      <c r="D180" s="2" t="s">
        <v>12</v>
      </c>
      <c r="E180" s="29">
        <v>140</v>
      </c>
      <c r="F180" s="29">
        <v>140</v>
      </c>
      <c r="G180" s="29">
        <v>82</v>
      </c>
      <c r="H180" s="26">
        <f t="shared" si="6"/>
        <v>58.57142857142858</v>
      </c>
      <c r="I180" s="28">
        <f t="shared" si="7"/>
        <v>0.0002656215344690425</v>
      </c>
    </row>
    <row r="181" spans="1:9" ht="15">
      <c r="A181" s="5"/>
      <c r="B181" s="1"/>
      <c r="C181" s="1" t="s">
        <v>99</v>
      </c>
      <c r="D181" s="2" t="s">
        <v>13</v>
      </c>
      <c r="E181" s="29">
        <v>155</v>
      </c>
      <c r="F181" s="29">
        <v>155</v>
      </c>
      <c r="G181" s="29">
        <v>408</v>
      </c>
      <c r="H181" s="26">
        <f t="shared" si="6"/>
        <v>263.2258064516129</v>
      </c>
      <c r="I181" s="28">
        <f t="shared" si="7"/>
        <v>0.0013216290983337723</v>
      </c>
    </row>
    <row r="182" spans="1:9" ht="15">
      <c r="A182" s="5"/>
      <c r="B182" s="1">
        <v>85410</v>
      </c>
      <c r="C182" s="1"/>
      <c r="D182" s="2" t="s">
        <v>77</v>
      </c>
      <c r="E182" s="29">
        <f>E183+E184+E185</f>
        <v>57786</v>
      </c>
      <c r="F182" s="29">
        <f>F183+F184+F185</f>
        <v>94786</v>
      </c>
      <c r="G182" s="29">
        <f>G183+G184+G185</f>
        <v>34572</v>
      </c>
      <c r="H182" s="26">
        <f t="shared" si="6"/>
        <v>36.47374084780453</v>
      </c>
      <c r="I182" s="28">
        <f t="shared" si="7"/>
        <v>0.11198863036175287</v>
      </c>
    </row>
    <row r="183" spans="1:9" ht="15">
      <c r="A183" s="5"/>
      <c r="B183" s="1"/>
      <c r="C183" s="1" t="s">
        <v>97</v>
      </c>
      <c r="D183" s="2" t="s">
        <v>55</v>
      </c>
      <c r="E183" s="29">
        <v>57750</v>
      </c>
      <c r="F183" s="29">
        <v>57750</v>
      </c>
      <c r="G183" s="29">
        <v>34540</v>
      </c>
      <c r="H183" s="26">
        <f t="shared" si="6"/>
        <v>59.80952380952381</v>
      </c>
      <c r="I183" s="28">
        <f t="shared" si="7"/>
        <v>0.11188497317756985</v>
      </c>
    </row>
    <row r="184" spans="1:9" ht="15">
      <c r="A184" s="5"/>
      <c r="B184" s="1"/>
      <c r="C184" s="1" t="s">
        <v>99</v>
      </c>
      <c r="D184" s="2" t="s">
        <v>13</v>
      </c>
      <c r="E184" s="29">
        <v>36</v>
      </c>
      <c r="F184" s="29">
        <v>36</v>
      </c>
      <c r="G184" s="29">
        <v>32</v>
      </c>
      <c r="H184" s="26">
        <f t="shared" si="6"/>
        <v>88.88888888888889</v>
      </c>
      <c r="I184" s="28">
        <f t="shared" si="7"/>
        <v>0.00010365718418304097</v>
      </c>
    </row>
    <row r="185" spans="1:9" ht="45">
      <c r="A185" s="5"/>
      <c r="B185" s="1"/>
      <c r="C185" s="1">
        <v>2700</v>
      </c>
      <c r="D185" s="2" t="s">
        <v>124</v>
      </c>
      <c r="E185" s="29">
        <v>0</v>
      </c>
      <c r="F185" s="29">
        <v>37000</v>
      </c>
      <c r="G185" s="29">
        <v>0</v>
      </c>
      <c r="H185" s="26">
        <f t="shared" si="6"/>
        <v>0</v>
      </c>
      <c r="I185" s="28">
        <f t="shared" si="7"/>
        <v>0</v>
      </c>
    </row>
    <row r="186" spans="1:9" ht="15">
      <c r="A186" s="5"/>
      <c r="B186" s="1">
        <v>85411</v>
      </c>
      <c r="C186" s="1"/>
      <c r="D186" s="2" t="s">
        <v>78</v>
      </c>
      <c r="E186" s="29">
        <f>E187+E188+E189+E190</f>
        <v>1102229</v>
      </c>
      <c r="F186" s="29">
        <f>F187+F188+F189+F190</f>
        <v>1102229</v>
      </c>
      <c r="G186" s="29">
        <f>G187+G188+G189+G190</f>
        <v>775162.75</v>
      </c>
      <c r="H186" s="26">
        <f t="shared" si="6"/>
        <v>70.32683317169118</v>
      </c>
      <c r="I186" s="28">
        <f t="shared" si="7"/>
        <v>2.510974623393204</v>
      </c>
    </row>
    <row r="187" spans="1:9" ht="62.25" customHeight="1">
      <c r="A187" s="5"/>
      <c r="B187" s="1"/>
      <c r="C187" s="1" t="s">
        <v>96</v>
      </c>
      <c r="D187" s="2" t="s">
        <v>76</v>
      </c>
      <c r="E187" s="29">
        <v>8356</v>
      </c>
      <c r="F187" s="29">
        <v>8356</v>
      </c>
      <c r="G187" s="29">
        <v>4062</v>
      </c>
      <c r="H187" s="26">
        <f t="shared" si="6"/>
        <v>48.61177596936333</v>
      </c>
      <c r="I187" s="28">
        <f t="shared" si="7"/>
        <v>0.013157983817234762</v>
      </c>
    </row>
    <row r="188" spans="1:9" ht="15">
      <c r="A188" s="5"/>
      <c r="B188" s="1"/>
      <c r="C188" s="1" t="s">
        <v>97</v>
      </c>
      <c r="D188" s="2" t="s">
        <v>55</v>
      </c>
      <c r="E188" s="29">
        <v>1093123</v>
      </c>
      <c r="F188" s="29">
        <v>1093123</v>
      </c>
      <c r="G188" s="29">
        <v>770747.75</v>
      </c>
      <c r="H188" s="26">
        <f t="shared" si="6"/>
        <v>70.50878537913849</v>
      </c>
      <c r="I188" s="28">
        <f t="shared" si="7"/>
        <v>2.4966731712629504</v>
      </c>
    </row>
    <row r="189" spans="1:9" ht="15">
      <c r="A189" s="5"/>
      <c r="B189" s="1"/>
      <c r="C189" s="1" t="s">
        <v>98</v>
      </c>
      <c r="D189" s="2" t="s">
        <v>12</v>
      </c>
      <c r="E189" s="29">
        <v>406</v>
      </c>
      <c r="F189" s="29">
        <v>406</v>
      </c>
      <c r="G189" s="29">
        <v>201</v>
      </c>
      <c r="H189" s="26">
        <f t="shared" si="6"/>
        <v>49.50738916256158</v>
      </c>
      <c r="I189" s="28">
        <f t="shared" si="7"/>
        <v>0.0006510966881497261</v>
      </c>
    </row>
    <row r="190" spans="1:9" ht="15">
      <c r="A190" s="5"/>
      <c r="B190" s="1"/>
      <c r="C190" s="1" t="s">
        <v>99</v>
      </c>
      <c r="D190" s="2" t="s">
        <v>13</v>
      </c>
      <c r="E190" s="29">
        <v>344</v>
      </c>
      <c r="F190" s="29">
        <v>344</v>
      </c>
      <c r="G190" s="29">
        <v>152</v>
      </c>
      <c r="H190" s="26">
        <f t="shared" si="6"/>
        <v>44.18604651162791</v>
      </c>
      <c r="I190" s="28">
        <f t="shared" si="7"/>
        <v>0.0004923716248694445</v>
      </c>
    </row>
    <row r="191" spans="1:9" ht="15">
      <c r="A191" s="5"/>
      <c r="B191" s="1">
        <v>85415</v>
      </c>
      <c r="C191" s="1"/>
      <c r="D191" s="2" t="s">
        <v>79</v>
      </c>
      <c r="E191" s="30">
        <f>E192</f>
        <v>4368</v>
      </c>
      <c r="F191" s="30">
        <f>F192</f>
        <v>19368</v>
      </c>
      <c r="G191" s="30">
        <f>G192</f>
        <v>12432</v>
      </c>
      <c r="H191" s="26">
        <f t="shared" si="6"/>
        <v>64.18835192069393</v>
      </c>
      <c r="I191" s="28">
        <f t="shared" si="7"/>
        <v>0.040270816055111416</v>
      </c>
    </row>
    <row r="192" spans="1:9" ht="45" customHeight="1">
      <c r="A192" s="5"/>
      <c r="B192" s="1"/>
      <c r="C192" s="1">
        <v>2310</v>
      </c>
      <c r="D192" s="2" t="s">
        <v>112</v>
      </c>
      <c r="E192" s="30">
        <v>4368</v>
      </c>
      <c r="F192" s="30">
        <v>19368</v>
      </c>
      <c r="G192" s="30">
        <v>12432</v>
      </c>
      <c r="H192" s="26">
        <f t="shared" si="6"/>
        <v>64.18835192069393</v>
      </c>
      <c r="I192" s="28">
        <f t="shared" si="7"/>
        <v>0.040270816055111416</v>
      </c>
    </row>
    <row r="193" spans="1:9" ht="15">
      <c r="A193" s="5"/>
      <c r="B193" s="1">
        <v>85417</v>
      </c>
      <c r="C193" s="1"/>
      <c r="D193" s="2" t="s">
        <v>80</v>
      </c>
      <c r="E193" s="29">
        <v>0</v>
      </c>
      <c r="F193" s="29">
        <v>0</v>
      </c>
      <c r="G193" s="29">
        <v>0</v>
      </c>
      <c r="H193" s="26">
        <v>0</v>
      </c>
      <c r="I193" s="28">
        <f t="shared" si="7"/>
        <v>0</v>
      </c>
    </row>
    <row r="194" spans="1:9" ht="61.5" customHeight="1">
      <c r="A194" s="5"/>
      <c r="B194" s="1"/>
      <c r="C194" s="1" t="s">
        <v>96</v>
      </c>
      <c r="D194" s="2" t="s">
        <v>81</v>
      </c>
      <c r="E194" s="29">
        <v>0</v>
      </c>
      <c r="F194" s="29">
        <v>0</v>
      </c>
      <c r="G194" s="29">
        <v>0</v>
      </c>
      <c r="H194" s="26">
        <v>0</v>
      </c>
      <c r="I194" s="28">
        <f t="shared" si="7"/>
        <v>0</v>
      </c>
    </row>
    <row r="195" spans="1:9" ht="15">
      <c r="A195" s="5"/>
      <c r="B195" s="1"/>
      <c r="C195" s="1" t="s">
        <v>97</v>
      </c>
      <c r="D195" s="2" t="s">
        <v>55</v>
      </c>
      <c r="E195" s="29">
        <v>0</v>
      </c>
      <c r="F195" s="29">
        <v>0</v>
      </c>
      <c r="G195" s="29">
        <v>0</v>
      </c>
      <c r="H195" s="26">
        <v>0</v>
      </c>
      <c r="I195" s="28">
        <f t="shared" si="7"/>
        <v>0</v>
      </c>
    </row>
    <row r="196" spans="1:9" ht="15">
      <c r="A196" s="5"/>
      <c r="B196" s="1"/>
      <c r="C196" s="1" t="s">
        <v>98</v>
      </c>
      <c r="D196" s="2" t="s">
        <v>12</v>
      </c>
      <c r="E196" s="29">
        <v>0</v>
      </c>
      <c r="F196" s="29">
        <v>0</v>
      </c>
      <c r="G196" s="29">
        <v>0</v>
      </c>
      <c r="H196" s="26">
        <v>0</v>
      </c>
      <c r="I196" s="28">
        <f t="shared" si="7"/>
        <v>0</v>
      </c>
    </row>
    <row r="197" spans="1:9" ht="15">
      <c r="A197" s="5"/>
      <c r="B197" s="1"/>
      <c r="C197" s="1" t="s">
        <v>99</v>
      </c>
      <c r="D197" s="2" t="s">
        <v>13</v>
      </c>
      <c r="E197" s="29">
        <v>0</v>
      </c>
      <c r="F197" s="29">
        <v>0</v>
      </c>
      <c r="G197" s="29">
        <v>0</v>
      </c>
      <c r="H197" s="26">
        <v>0</v>
      </c>
      <c r="I197" s="28">
        <f t="shared" si="7"/>
        <v>0</v>
      </c>
    </row>
    <row r="198" spans="1:9" ht="15">
      <c r="A198" s="5"/>
      <c r="B198" s="1">
        <v>85420</v>
      </c>
      <c r="C198" s="1"/>
      <c r="D198" s="2" t="s">
        <v>125</v>
      </c>
      <c r="E198" s="29">
        <v>0</v>
      </c>
      <c r="F198" s="29">
        <v>0</v>
      </c>
      <c r="G198" s="29">
        <v>0</v>
      </c>
      <c r="H198" s="26">
        <v>0</v>
      </c>
      <c r="I198" s="28">
        <f aca="true" t="shared" si="8" ref="I198:I256">SUM((G198/30870991)*100)</f>
        <v>0</v>
      </c>
    </row>
    <row r="199" spans="1:9" ht="15">
      <c r="A199" s="5"/>
      <c r="B199" s="1"/>
      <c r="C199" s="1" t="s">
        <v>99</v>
      </c>
      <c r="D199" s="2" t="s">
        <v>13</v>
      </c>
      <c r="E199" s="29">
        <v>0</v>
      </c>
      <c r="F199" s="29">
        <v>0</v>
      </c>
      <c r="G199" s="29">
        <v>0</v>
      </c>
      <c r="H199" s="26">
        <v>0</v>
      </c>
      <c r="I199" s="28">
        <f t="shared" si="8"/>
        <v>0</v>
      </c>
    </row>
    <row r="200" spans="1:9" ht="15">
      <c r="A200" s="5"/>
      <c r="B200" s="1">
        <v>85421</v>
      </c>
      <c r="C200" s="1"/>
      <c r="D200" s="2" t="s">
        <v>107</v>
      </c>
      <c r="E200" s="29">
        <f>E201+E202+E203+E204+E205+E206</f>
        <v>241718</v>
      </c>
      <c r="F200" s="29">
        <f>F201+F202+F203+F204+F205+F206</f>
        <v>241718</v>
      </c>
      <c r="G200" s="29">
        <f>G201+G202+G203+G204+G205+G206</f>
        <v>146440</v>
      </c>
      <c r="H200" s="26">
        <f aca="true" t="shared" si="9" ref="H200:H256">(G200/F200)*100</f>
        <v>60.58299340553869</v>
      </c>
      <c r="I200" s="28">
        <f t="shared" si="8"/>
        <v>0.47436118911764125</v>
      </c>
    </row>
    <row r="201" spans="1:9" ht="15">
      <c r="A201" s="5"/>
      <c r="B201" s="1"/>
      <c r="C201" s="1" t="s">
        <v>95</v>
      </c>
      <c r="D201" s="2" t="s">
        <v>11</v>
      </c>
      <c r="E201" s="29">
        <v>78</v>
      </c>
      <c r="F201" s="29">
        <v>78</v>
      </c>
      <c r="G201" s="29"/>
      <c r="H201" s="26">
        <f t="shared" si="9"/>
        <v>0</v>
      </c>
      <c r="I201" s="28">
        <f t="shared" si="8"/>
        <v>0</v>
      </c>
    </row>
    <row r="202" spans="1:9" ht="60">
      <c r="A202" s="5"/>
      <c r="B202" s="1"/>
      <c r="C202" s="1" t="s">
        <v>96</v>
      </c>
      <c r="D202" s="2" t="s">
        <v>81</v>
      </c>
      <c r="E202" s="29">
        <v>9400</v>
      </c>
      <c r="F202" s="29">
        <v>9400</v>
      </c>
      <c r="G202" s="29">
        <v>12563</v>
      </c>
      <c r="H202" s="26">
        <f t="shared" si="9"/>
        <v>133.64893617021275</v>
      </c>
      <c r="I202" s="28">
        <f t="shared" si="8"/>
        <v>0.04069516265286074</v>
      </c>
    </row>
    <row r="203" spans="1:9" ht="15">
      <c r="A203" s="5"/>
      <c r="B203" s="1"/>
      <c r="C203" s="1" t="s">
        <v>97</v>
      </c>
      <c r="D203" s="2" t="s">
        <v>55</v>
      </c>
      <c r="E203" s="29">
        <v>231000</v>
      </c>
      <c r="F203" s="29">
        <v>231000</v>
      </c>
      <c r="G203" s="29">
        <v>128654</v>
      </c>
      <c r="H203" s="26">
        <f t="shared" si="9"/>
        <v>55.69437229437229</v>
      </c>
      <c r="I203" s="28">
        <f t="shared" si="8"/>
        <v>0.4167472304339047</v>
      </c>
    </row>
    <row r="204" spans="1:9" ht="15">
      <c r="A204" s="5"/>
      <c r="B204" s="1"/>
      <c r="C204" s="1" t="s">
        <v>98</v>
      </c>
      <c r="D204" s="2" t="s">
        <v>12</v>
      </c>
      <c r="E204" s="29">
        <v>720</v>
      </c>
      <c r="F204" s="29">
        <v>720</v>
      </c>
      <c r="G204" s="29">
        <v>2831</v>
      </c>
      <c r="H204" s="26">
        <f t="shared" si="9"/>
        <v>393.19444444444446</v>
      </c>
      <c r="I204" s="28">
        <f t="shared" si="8"/>
        <v>0.009170421513193406</v>
      </c>
    </row>
    <row r="205" spans="1:9" ht="15">
      <c r="A205" s="5"/>
      <c r="B205" s="1"/>
      <c r="C205" s="1" t="s">
        <v>99</v>
      </c>
      <c r="D205" s="2" t="s">
        <v>13</v>
      </c>
      <c r="E205" s="29">
        <v>520</v>
      </c>
      <c r="F205" s="29">
        <v>520</v>
      </c>
      <c r="G205" s="29">
        <v>2392</v>
      </c>
      <c r="H205" s="26">
        <f t="shared" si="9"/>
        <v>459.99999999999994</v>
      </c>
      <c r="I205" s="28">
        <f t="shared" si="8"/>
        <v>0.0077483745176823125</v>
      </c>
    </row>
    <row r="206" spans="1:9" ht="45">
      <c r="A206" s="5"/>
      <c r="B206" s="1"/>
      <c r="C206" s="1">
        <v>2120</v>
      </c>
      <c r="D206" s="2" t="s">
        <v>143</v>
      </c>
      <c r="E206" s="29">
        <v>0</v>
      </c>
      <c r="F206" s="29">
        <v>0</v>
      </c>
      <c r="G206" s="29">
        <v>0</v>
      </c>
      <c r="H206" s="26">
        <v>0</v>
      </c>
      <c r="I206" s="28">
        <f t="shared" si="8"/>
        <v>0</v>
      </c>
    </row>
    <row r="207" spans="1:9" ht="28.5">
      <c r="A207" s="8">
        <v>900</v>
      </c>
      <c r="B207" s="9"/>
      <c r="C207" s="9"/>
      <c r="D207" s="10" t="s">
        <v>135</v>
      </c>
      <c r="E207" s="27">
        <f aca="true" t="shared" si="10" ref="E207:G208">E208</f>
        <v>450000</v>
      </c>
      <c r="F207" s="27">
        <f t="shared" si="10"/>
        <v>450000</v>
      </c>
      <c r="G207" s="27">
        <f t="shared" si="10"/>
        <v>368500</v>
      </c>
      <c r="H207" s="26">
        <f t="shared" si="9"/>
        <v>81.88888888888889</v>
      </c>
      <c r="I207" s="28">
        <f t="shared" si="8"/>
        <v>1.193677261607831</v>
      </c>
    </row>
    <row r="208" spans="1:9" ht="30">
      <c r="A208" s="5"/>
      <c r="B208" s="1"/>
      <c r="C208" s="1">
        <v>90019</v>
      </c>
      <c r="D208" s="2" t="s">
        <v>136</v>
      </c>
      <c r="E208" s="29">
        <f t="shared" si="10"/>
        <v>450000</v>
      </c>
      <c r="F208" s="29">
        <f t="shared" si="10"/>
        <v>450000</v>
      </c>
      <c r="G208" s="29">
        <f t="shared" si="10"/>
        <v>368500</v>
      </c>
      <c r="H208" s="26">
        <f t="shared" si="9"/>
        <v>81.88888888888889</v>
      </c>
      <c r="I208" s="28">
        <f t="shared" si="8"/>
        <v>1.193677261607831</v>
      </c>
    </row>
    <row r="209" spans="1:9" ht="15">
      <c r="A209" s="5"/>
      <c r="B209" s="1"/>
      <c r="C209" s="1" t="s">
        <v>95</v>
      </c>
      <c r="D209" s="2" t="s">
        <v>11</v>
      </c>
      <c r="E209" s="29">
        <v>450000</v>
      </c>
      <c r="F209" s="29">
        <v>450000</v>
      </c>
      <c r="G209" s="29">
        <v>368500</v>
      </c>
      <c r="H209" s="26">
        <f t="shared" si="9"/>
        <v>81.88888888888889</v>
      </c>
      <c r="I209" s="28">
        <f t="shared" si="8"/>
        <v>1.193677261607831</v>
      </c>
    </row>
    <row r="210" spans="1:9" s="17" customFormat="1" ht="14.25">
      <c r="A210" s="6">
        <v>926</v>
      </c>
      <c r="B210" s="3"/>
      <c r="C210" s="3"/>
      <c r="D210" s="4" t="s">
        <v>163</v>
      </c>
      <c r="E210" s="27">
        <f>E211</f>
        <v>0</v>
      </c>
      <c r="F210" s="27">
        <f>F211</f>
        <v>0</v>
      </c>
      <c r="G210" s="27">
        <f>G211</f>
        <v>0</v>
      </c>
      <c r="H210" s="26">
        <v>0</v>
      </c>
      <c r="I210" s="28">
        <f t="shared" si="8"/>
        <v>0</v>
      </c>
    </row>
    <row r="211" spans="1:9" ht="15">
      <c r="A211" s="5"/>
      <c r="B211" s="1">
        <v>92605</v>
      </c>
      <c r="C211" s="1"/>
      <c r="D211" s="2" t="s">
        <v>162</v>
      </c>
      <c r="E211" s="29">
        <v>0</v>
      </c>
      <c r="F211" s="29">
        <v>0</v>
      </c>
      <c r="G211" s="29"/>
      <c r="H211" s="26">
        <v>0</v>
      </c>
      <c r="I211" s="28">
        <f t="shared" si="8"/>
        <v>0</v>
      </c>
    </row>
    <row r="212" spans="1:9" ht="45">
      <c r="A212" s="5"/>
      <c r="B212" s="1"/>
      <c r="C212" s="1">
        <v>6290</v>
      </c>
      <c r="D212" s="2" t="s">
        <v>126</v>
      </c>
      <c r="E212" s="29">
        <v>0</v>
      </c>
      <c r="F212" s="29">
        <v>0</v>
      </c>
      <c r="G212" s="29">
        <v>0</v>
      </c>
      <c r="H212" s="26">
        <v>0</v>
      </c>
      <c r="I212" s="28">
        <f t="shared" si="8"/>
        <v>0</v>
      </c>
    </row>
    <row r="213" spans="1:9" ht="48" customHeight="1">
      <c r="A213" s="5"/>
      <c r="B213" s="1"/>
      <c r="C213" s="1">
        <v>6610</v>
      </c>
      <c r="D213" s="2" t="s">
        <v>127</v>
      </c>
      <c r="E213" s="29">
        <v>0</v>
      </c>
      <c r="F213" s="29">
        <v>0</v>
      </c>
      <c r="G213" s="29">
        <v>0</v>
      </c>
      <c r="H213" s="26">
        <v>0</v>
      </c>
      <c r="I213" s="28">
        <f t="shared" si="8"/>
        <v>0</v>
      </c>
    </row>
    <row r="214" spans="1:9" ht="14.25">
      <c r="A214" s="6"/>
      <c r="B214" s="3"/>
      <c r="C214" s="3"/>
      <c r="D214" s="4" t="s">
        <v>82</v>
      </c>
      <c r="E214" s="27">
        <f>E5+E8+E12+E26+E32+E41+E57+E73+E76+E81+E89+E98+E131+E134+E161+E172+E207+E210</f>
        <v>63540652</v>
      </c>
      <c r="F214" s="27">
        <f>F5+F8+F12+F26+F32+F41+F57+F73+F76+F81+F89+F98+F131+F134+F161+F172+F207+F210</f>
        <v>69244119</v>
      </c>
      <c r="G214" s="27">
        <f>G5+G8+G12+G26+G32+G41+G57+G73+G76+G81+G89+G98+G131+G134+G161+G172+G207+G210</f>
        <v>30870990.75</v>
      </c>
      <c r="H214" s="26">
        <f t="shared" si="9"/>
        <v>44.582834175419286</v>
      </c>
      <c r="I214" s="28">
        <f t="shared" si="8"/>
        <v>99.99999919017824</v>
      </c>
    </row>
    <row r="215" spans="1:9" ht="15">
      <c r="A215" s="5"/>
      <c r="B215" s="1"/>
      <c r="C215" s="1" t="s">
        <v>100</v>
      </c>
      <c r="D215" s="2" t="s">
        <v>38</v>
      </c>
      <c r="E215" s="29">
        <f aca="true" t="shared" si="11" ref="E215:G216">E87</f>
        <v>7267027</v>
      </c>
      <c r="F215" s="29">
        <f t="shared" si="11"/>
        <v>7267027</v>
      </c>
      <c r="G215" s="29">
        <f t="shared" si="11"/>
        <v>3156092</v>
      </c>
      <c r="H215" s="26">
        <f t="shared" si="9"/>
        <v>43.4303051302823</v>
      </c>
      <c r="I215" s="28">
        <f t="shared" si="8"/>
        <v>10.223487804456942</v>
      </c>
    </row>
    <row r="216" spans="1:9" ht="15">
      <c r="A216" s="5"/>
      <c r="B216" s="1"/>
      <c r="C216" s="1" t="s">
        <v>101</v>
      </c>
      <c r="D216" s="2" t="s">
        <v>39</v>
      </c>
      <c r="E216" s="29">
        <f t="shared" si="11"/>
        <v>100000</v>
      </c>
      <c r="F216" s="29">
        <f t="shared" si="11"/>
        <v>99982</v>
      </c>
      <c r="G216" s="29">
        <f t="shared" si="11"/>
        <v>68255</v>
      </c>
      <c r="H216" s="26">
        <f t="shared" si="9"/>
        <v>68.26728811186014</v>
      </c>
      <c r="I216" s="28">
        <f t="shared" si="8"/>
        <v>0.22109753457542064</v>
      </c>
    </row>
    <row r="217" spans="1:9" ht="15">
      <c r="A217" s="5"/>
      <c r="B217" s="1"/>
      <c r="C217" s="1" t="s">
        <v>92</v>
      </c>
      <c r="D217" s="2" t="s">
        <v>36</v>
      </c>
      <c r="E217" s="29">
        <f>E83</f>
        <v>1300000</v>
      </c>
      <c r="F217" s="29">
        <f>F83</f>
        <v>1300000</v>
      </c>
      <c r="G217" s="29">
        <f>G83</f>
        <v>639787</v>
      </c>
      <c r="H217" s="26">
        <f t="shared" si="9"/>
        <v>49.21438461538462</v>
      </c>
      <c r="I217" s="28">
        <f t="shared" si="8"/>
        <v>2.072453715528601</v>
      </c>
    </row>
    <row r="218" spans="1:9" ht="30" customHeight="1">
      <c r="A218" s="5"/>
      <c r="B218" s="1"/>
      <c r="C218" s="1" t="s">
        <v>93</v>
      </c>
      <c r="D218" s="2" t="s">
        <v>83</v>
      </c>
      <c r="E218" s="29">
        <f>E34</f>
        <v>666</v>
      </c>
      <c r="F218" s="29">
        <f>F34</f>
        <v>666</v>
      </c>
      <c r="G218" s="29">
        <f>G34</f>
        <v>666</v>
      </c>
      <c r="H218" s="26">
        <f t="shared" si="9"/>
        <v>100</v>
      </c>
      <c r="I218" s="28">
        <f t="shared" si="8"/>
        <v>0.00215736514580954</v>
      </c>
    </row>
    <row r="219" spans="1:9" ht="30" customHeight="1">
      <c r="A219" s="5"/>
      <c r="B219" s="1"/>
      <c r="C219" s="1" t="s">
        <v>116</v>
      </c>
      <c r="D219" s="2" t="s">
        <v>117</v>
      </c>
      <c r="E219" s="29">
        <f>E84</f>
        <v>170000</v>
      </c>
      <c r="F219" s="29">
        <f>F84</f>
        <v>171500</v>
      </c>
      <c r="G219" s="29">
        <f>G84</f>
        <v>188042</v>
      </c>
      <c r="H219" s="26">
        <f t="shared" si="9"/>
        <v>109.64548104956269</v>
      </c>
      <c r="I219" s="28">
        <f t="shared" si="8"/>
        <v>0.6091220071296058</v>
      </c>
    </row>
    <row r="220" spans="1:9" ht="30" customHeight="1">
      <c r="A220" s="5"/>
      <c r="B220" s="1"/>
      <c r="C220" s="1" t="s">
        <v>94</v>
      </c>
      <c r="D220" s="2" t="s">
        <v>119</v>
      </c>
      <c r="E220" s="29">
        <v>0</v>
      </c>
      <c r="F220" s="29"/>
      <c r="G220" s="29"/>
      <c r="H220" s="26">
        <v>0</v>
      </c>
      <c r="I220" s="28">
        <f t="shared" si="8"/>
        <v>0</v>
      </c>
    </row>
    <row r="221" spans="1:9" ht="15">
      <c r="A221" s="5"/>
      <c r="B221" s="1"/>
      <c r="C221" s="1" t="s">
        <v>95</v>
      </c>
      <c r="D221" s="2" t="s">
        <v>11</v>
      </c>
      <c r="E221" s="29">
        <f>E52+E61+E113+E119+E209+E201</f>
        <v>452478</v>
      </c>
      <c r="F221" s="29">
        <f>F52+F61+F113+F119+F209+F201</f>
        <v>452478</v>
      </c>
      <c r="G221" s="29">
        <f>G52+G61+G113+G119+G209+G201</f>
        <v>369840</v>
      </c>
      <c r="H221" s="26">
        <f t="shared" si="9"/>
        <v>81.736570617798</v>
      </c>
      <c r="I221" s="28">
        <f t="shared" si="8"/>
        <v>1.1980179061954959</v>
      </c>
    </row>
    <row r="222" spans="1:9" ht="61.5" customHeight="1">
      <c r="A222" s="5"/>
      <c r="B222" s="1"/>
      <c r="C222" s="1" t="s">
        <v>96</v>
      </c>
      <c r="D222" s="2" t="s">
        <v>76</v>
      </c>
      <c r="E222" s="29">
        <f>E35+E62+E103+E114+E120+E143+E179+E187+E194+E202</f>
        <v>146046</v>
      </c>
      <c r="F222" s="29">
        <f>F35+F62+F103+F114+F120+F143+F179+F187+F194+F202</f>
        <v>146046</v>
      </c>
      <c r="G222" s="29">
        <f>G35+G62+G103+G114+G120+G143+G179+G187+G194+G202</f>
        <v>92853</v>
      </c>
      <c r="H222" s="26">
        <f t="shared" si="9"/>
        <v>63.577913807978305</v>
      </c>
      <c r="I222" s="28">
        <f t="shared" si="8"/>
        <v>0.30077751634212196</v>
      </c>
    </row>
    <row r="223" spans="1:9" ht="15">
      <c r="A223" s="5"/>
      <c r="B223" s="1"/>
      <c r="C223" s="1" t="s">
        <v>97</v>
      </c>
      <c r="D223" s="2" t="s">
        <v>55</v>
      </c>
      <c r="E223" s="29">
        <f>E63+E144+E174+E183+E188+E195+E203+E43</f>
        <v>6367213</v>
      </c>
      <c r="F223" s="29">
        <f>F63+F144+F174+F183+F188+F195+F203+F43</f>
        <v>6549213</v>
      </c>
      <c r="G223" s="29">
        <f>G63+G144+G174+G183+G188+G195+G203+G43</f>
        <v>3382629.75</v>
      </c>
      <c r="H223" s="26">
        <f t="shared" si="9"/>
        <v>51.649408104454686</v>
      </c>
      <c r="I223" s="28">
        <f t="shared" si="8"/>
        <v>10.957308594336993</v>
      </c>
    </row>
    <row r="224" spans="1:9" ht="30">
      <c r="A224" s="5"/>
      <c r="B224" s="1"/>
      <c r="C224" s="1" t="s">
        <v>106</v>
      </c>
      <c r="D224" s="2" t="s">
        <v>118</v>
      </c>
      <c r="E224" s="29">
        <f>E36</f>
        <v>3395944</v>
      </c>
      <c r="F224" s="29">
        <f>F36</f>
        <v>3395944</v>
      </c>
      <c r="G224" s="29">
        <f>G36</f>
        <v>1606</v>
      </c>
      <c r="H224" s="26">
        <f t="shared" si="9"/>
        <v>0.047291710346224786</v>
      </c>
      <c r="I224" s="28">
        <f t="shared" si="8"/>
        <v>0.005202294931186369</v>
      </c>
    </row>
    <row r="225" spans="1:9" ht="15">
      <c r="A225" s="5"/>
      <c r="B225" s="1"/>
      <c r="C225" s="1" t="s">
        <v>98</v>
      </c>
      <c r="D225" s="2" t="s">
        <v>12</v>
      </c>
      <c r="E225" s="29">
        <f>E16+E37+E53+E64+E100+E104+E115+E121+E137+E145+E152+E165+E180+E189+E196+E204+E28+E126+E44</f>
        <v>38516</v>
      </c>
      <c r="F225" s="29">
        <f>F16+F37+F53+F64+F100+F104+F115+F121+F137+F145+F152+F165+F180+F189+F196+F204+F28+F126+F44</f>
        <v>60616</v>
      </c>
      <c r="G225" s="29">
        <f>G16+G37+G53+G64+G100+G104+G115+G121+G137+G145+G152+G165+G180+G189+G196+G204+G28+G126+G44</f>
        <v>85821</v>
      </c>
      <c r="H225" s="26">
        <f t="shared" si="9"/>
        <v>141.58143064537416</v>
      </c>
      <c r="I225" s="28">
        <f t="shared" si="8"/>
        <v>0.2779988501178987</v>
      </c>
    </row>
    <row r="226" spans="1:9" ht="15">
      <c r="A226" s="5"/>
      <c r="B226" s="1"/>
      <c r="C226" s="1" t="s">
        <v>152</v>
      </c>
      <c r="D226" s="2" t="s">
        <v>153</v>
      </c>
      <c r="E226" s="29">
        <v>0</v>
      </c>
      <c r="F226" s="29">
        <v>0</v>
      </c>
      <c r="G226" s="29">
        <f>G166</f>
        <v>171</v>
      </c>
      <c r="H226" s="26">
        <v>0</v>
      </c>
      <c r="I226" s="28">
        <f t="shared" si="8"/>
        <v>0.0005539180779781252</v>
      </c>
    </row>
    <row r="227" spans="1:9" ht="19.5" customHeight="1">
      <c r="A227" s="5"/>
      <c r="B227" s="1"/>
      <c r="C227" s="1" t="s">
        <v>128</v>
      </c>
      <c r="D227" s="2" t="s">
        <v>130</v>
      </c>
      <c r="E227" s="29">
        <v>0</v>
      </c>
      <c r="F227" s="29">
        <v>0</v>
      </c>
      <c r="G227" s="29">
        <v>0</v>
      </c>
      <c r="H227" s="26">
        <v>0</v>
      </c>
      <c r="I227" s="28">
        <f t="shared" si="8"/>
        <v>0</v>
      </c>
    </row>
    <row r="228" spans="1:9" ht="19.5" customHeight="1">
      <c r="A228" s="5"/>
      <c r="B228" s="1"/>
      <c r="C228" s="1" t="s">
        <v>131</v>
      </c>
      <c r="D228" s="2" t="s">
        <v>138</v>
      </c>
      <c r="E228" s="29">
        <f>E146</f>
        <v>0</v>
      </c>
      <c r="F228" s="29">
        <f>F146+F138</f>
        <v>3560</v>
      </c>
      <c r="G228" s="29">
        <f>G146+G138</f>
        <v>5190</v>
      </c>
      <c r="H228" s="26">
        <f t="shared" si="9"/>
        <v>145.78651685393257</v>
      </c>
      <c r="I228" s="28">
        <f t="shared" si="8"/>
        <v>0.016811899559686958</v>
      </c>
    </row>
    <row r="229" spans="1:9" ht="15">
      <c r="A229" s="5"/>
      <c r="B229" s="1"/>
      <c r="C229" s="1" t="s">
        <v>99</v>
      </c>
      <c r="D229" s="2" t="s">
        <v>66</v>
      </c>
      <c r="E229" s="29">
        <f>E17+E29+E38+E54+E65+E101+E105+E109+E116+E122+E139+E147+E153+E163+E167+E175+E181+E184+E190+E197+E199+E205+E45</f>
        <v>59099</v>
      </c>
      <c r="F229" s="29">
        <f>F17+F29+F38+F54+F65+F101+F105+F109+F116+F122+F139+F147+F153+F163+F167+F175+F181+F184+F190+F197+F199+F205+F45</f>
        <v>357151</v>
      </c>
      <c r="G229" s="29">
        <f>G17+G29+G38+G54+G65+G101+G105+G109+G116+G122+G139+G147+G153+G163+G167+G175+G181+G184+G190+G197+G199+G205+G45+G69</f>
        <v>236461</v>
      </c>
      <c r="H229" s="26">
        <f t="shared" si="9"/>
        <v>66.20757046739334</v>
      </c>
      <c r="I229" s="28">
        <f t="shared" si="8"/>
        <v>0.765965044659564</v>
      </c>
    </row>
    <row r="230" spans="1:9" ht="30">
      <c r="A230" s="5"/>
      <c r="B230" s="1"/>
      <c r="C230" s="1">
        <v>2007</v>
      </c>
      <c r="D230" s="2" t="s">
        <v>141</v>
      </c>
      <c r="E230" s="29">
        <f>E168+E127+E154</f>
        <v>129301</v>
      </c>
      <c r="F230" s="29">
        <f>F168+F127+F154</f>
        <v>564838</v>
      </c>
      <c r="G230" s="29">
        <f>G168+G127+G154</f>
        <v>424645</v>
      </c>
      <c r="H230" s="26">
        <f t="shared" si="9"/>
        <v>75.17996310446536</v>
      </c>
      <c r="I230" s="28">
        <f t="shared" si="8"/>
        <v>1.375547030543982</v>
      </c>
    </row>
    <row r="231" spans="1:9" ht="30">
      <c r="A231" s="5"/>
      <c r="B231" s="1"/>
      <c r="C231" s="1">
        <v>2009</v>
      </c>
      <c r="D231" s="2" t="s">
        <v>141</v>
      </c>
      <c r="E231" s="29">
        <f>E128+E155</f>
        <v>22818</v>
      </c>
      <c r="F231" s="29">
        <f>F128+F155</f>
        <v>35995</v>
      </c>
      <c r="G231" s="29">
        <f>G128+G155</f>
        <v>33735</v>
      </c>
      <c r="H231" s="26">
        <f t="shared" si="9"/>
        <v>93.72135018752604</v>
      </c>
      <c r="I231" s="28">
        <f t="shared" si="8"/>
        <v>0.1092773471379652</v>
      </c>
    </row>
    <row r="232" spans="1:9" ht="47.25" customHeight="1">
      <c r="A232" s="5"/>
      <c r="B232" s="1"/>
      <c r="C232" s="1">
        <v>2110</v>
      </c>
      <c r="D232" s="2" t="s">
        <v>6</v>
      </c>
      <c r="E232" s="29">
        <f>E7+E39+E46+E48+E50+E55+E59+E78+E75+E133+E67</f>
        <v>5335489</v>
      </c>
      <c r="F232" s="29">
        <f>F7+F39+F46+F48+F50+F55+F59+F78+F75+F133+F67</f>
        <v>5524875</v>
      </c>
      <c r="G232" s="29">
        <f>G7+G39+G46+G48+G50+G55+G59+G78+G75+G133+G67</f>
        <v>2576642</v>
      </c>
      <c r="H232" s="26">
        <f t="shared" si="9"/>
        <v>46.63710943686509</v>
      </c>
      <c r="I232" s="28">
        <f t="shared" si="8"/>
        <v>8.34648294899247</v>
      </c>
    </row>
    <row r="233" spans="1:9" ht="47.25" customHeight="1">
      <c r="A233" s="5"/>
      <c r="B233" s="1"/>
      <c r="C233" s="1">
        <v>2120</v>
      </c>
      <c r="D233" s="2" t="s">
        <v>143</v>
      </c>
      <c r="E233" s="29">
        <f>E206</f>
        <v>0</v>
      </c>
      <c r="F233" s="29">
        <f>F206</f>
        <v>0</v>
      </c>
      <c r="G233" s="29">
        <f>G206</f>
        <v>0</v>
      </c>
      <c r="H233" s="26">
        <v>0</v>
      </c>
      <c r="I233" s="28">
        <f t="shared" si="8"/>
        <v>0</v>
      </c>
    </row>
    <row r="234" spans="1:9" ht="30">
      <c r="A234" s="5"/>
      <c r="B234" s="1"/>
      <c r="C234" s="1">
        <v>2130</v>
      </c>
      <c r="D234" s="2" t="s">
        <v>89</v>
      </c>
      <c r="E234" s="29">
        <f>E18+E23+E148+E129+E140+E156</f>
        <v>5709493</v>
      </c>
      <c r="F234" s="29">
        <f>F18+F23+F148+F129+F140+F156</f>
        <v>7156545</v>
      </c>
      <c r="G234" s="29">
        <f>G18+G23+G148+G129+G140+G156</f>
        <v>2748360</v>
      </c>
      <c r="H234" s="26">
        <f t="shared" si="9"/>
        <v>38.40344747360633</v>
      </c>
      <c r="I234" s="28">
        <f t="shared" si="8"/>
        <v>8.902726835040701</v>
      </c>
    </row>
    <row r="235" spans="1:9" ht="75">
      <c r="A235" s="5"/>
      <c r="B235" s="1"/>
      <c r="C235" s="1">
        <v>2139</v>
      </c>
      <c r="D235" s="2" t="s">
        <v>123</v>
      </c>
      <c r="E235" s="29">
        <f>E31</f>
        <v>0</v>
      </c>
      <c r="F235" s="29">
        <f>F31</f>
        <v>0</v>
      </c>
      <c r="G235" s="29">
        <f>G31</f>
        <v>0</v>
      </c>
      <c r="H235" s="26">
        <v>0</v>
      </c>
      <c r="I235" s="28">
        <f t="shared" si="8"/>
        <v>0</v>
      </c>
    </row>
    <row r="236" spans="1:9" ht="35.25" customHeight="1">
      <c r="A236" s="5"/>
      <c r="B236" s="1"/>
      <c r="C236" s="1">
        <v>2310</v>
      </c>
      <c r="D236" s="2" t="s">
        <v>84</v>
      </c>
      <c r="E236" s="29">
        <f>E70+E111+E124+E130+E176+E192+E106+E80</f>
        <v>5591458</v>
      </c>
      <c r="F236" s="29">
        <f>F70+F111+F124+F130+F176+F192+F106+F80</f>
        <v>4135426</v>
      </c>
      <c r="G236" s="29">
        <f>G70+G111+G124+G130+G176+G192+G106+G80</f>
        <v>2480047</v>
      </c>
      <c r="H236" s="26">
        <f t="shared" si="9"/>
        <v>59.97077447402033</v>
      </c>
      <c r="I236" s="28">
        <f t="shared" si="8"/>
        <v>8.033584020674944</v>
      </c>
    </row>
    <row r="237" spans="1:9" ht="31.5" customHeight="1">
      <c r="A237" s="5"/>
      <c r="B237" s="1"/>
      <c r="C237" s="1">
        <v>2320</v>
      </c>
      <c r="D237" s="2" t="s">
        <v>85</v>
      </c>
      <c r="E237" s="29">
        <f>E141+E160+E169</f>
        <v>1866453</v>
      </c>
      <c r="F237" s="29">
        <f>F141+F160+F169</f>
        <v>1879927</v>
      </c>
      <c r="G237" s="29">
        <f>G141+G160+G169</f>
        <v>1011448</v>
      </c>
      <c r="H237" s="26">
        <f t="shared" si="9"/>
        <v>53.80251467211227</v>
      </c>
      <c r="I237" s="28">
        <f t="shared" si="8"/>
        <v>3.276370363361513</v>
      </c>
    </row>
    <row r="238" spans="1:9" ht="47.25" customHeight="1">
      <c r="A238" s="5"/>
      <c r="B238" s="1"/>
      <c r="C238" s="1">
        <v>2360</v>
      </c>
      <c r="D238" s="2" t="s">
        <v>86</v>
      </c>
      <c r="E238" s="29">
        <f>E40</f>
        <v>292500</v>
      </c>
      <c r="F238" s="29">
        <f>F40</f>
        <v>292500</v>
      </c>
      <c r="G238" s="29">
        <f>G40</f>
        <v>266557</v>
      </c>
      <c r="H238" s="26">
        <f t="shared" si="9"/>
        <v>91.13059829059829</v>
      </c>
      <c r="I238" s="28">
        <f t="shared" si="8"/>
        <v>0.8634546263837142</v>
      </c>
    </row>
    <row r="239" spans="1:9" ht="31.5" customHeight="1">
      <c r="A239" s="5"/>
      <c r="B239" s="1"/>
      <c r="C239" s="1">
        <v>2440</v>
      </c>
      <c r="D239" s="2" t="s">
        <v>68</v>
      </c>
      <c r="E239" s="29">
        <f>E170+E10</f>
        <v>1096300</v>
      </c>
      <c r="F239" s="29">
        <f>F170+F10</f>
        <v>1102300</v>
      </c>
      <c r="G239" s="29">
        <f>G170+G10</f>
        <v>547000</v>
      </c>
      <c r="H239" s="26">
        <f t="shared" si="9"/>
        <v>49.623514469745075</v>
      </c>
      <c r="I239" s="28">
        <f t="shared" si="8"/>
        <v>1.7718899921288567</v>
      </c>
    </row>
    <row r="240" spans="1:9" ht="60">
      <c r="A240" s="5"/>
      <c r="B240" s="1"/>
      <c r="C240" s="1">
        <v>2460</v>
      </c>
      <c r="D240" s="2" t="s">
        <v>88</v>
      </c>
      <c r="E240" s="29">
        <f>E11</f>
        <v>119625</v>
      </c>
      <c r="F240" s="29">
        <f>F11</f>
        <v>122738</v>
      </c>
      <c r="G240" s="29">
        <f>G11</f>
        <v>61369</v>
      </c>
      <c r="H240" s="26">
        <f t="shared" si="9"/>
        <v>50</v>
      </c>
      <c r="I240" s="28">
        <f t="shared" si="8"/>
        <v>0.19879180425403253</v>
      </c>
    </row>
    <row r="241" spans="1:9" ht="30">
      <c r="A241" s="5"/>
      <c r="B241" s="1"/>
      <c r="C241" s="1">
        <v>2700</v>
      </c>
      <c r="D241" s="2" t="s">
        <v>114</v>
      </c>
      <c r="E241" s="29">
        <f>E117+E71+E185</f>
        <v>0</v>
      </c>
      <c r="F241" s="29">
        <f>F117+F71+F185</f>
        <v>122643</v>
      </c>
      <c r="G241" s="29">
        <f>G117+G71+G185</f>
        <v>74000</v>
      </c>
      <c r="H241" s="26">
        <f t="shared" si="9"/>
        <v>60.33772820299569</v>
      </c>
      <c r="I241" s="28">
        <f t="shared" si="8"/>
        <v>0.23970723842328223</v>
      </c>
    </row>
    <row r="242" spans="1:9" ht="33" customHeight="1">
      <c r="A242" s="5"/>
      <c r="B242" s="1"/>
      <c r="C242" s="1">
        <v>2708</v>
      </c>
      <c r="D242" s="2" t="s">
        <v>16</v>
      </c>
      <c r="E242" s="29">
        <f>E30</f>
        <v>0</v>
      </c>
      <c r="F242" s="29">
        <f>F30</f>
        <v>0</v>
      </c>
      <c r="G242" s="29">
        <f>G30</f>
        <v>0</v>
      </c>
      <c r="H242" s="26">
        <v>0</v>
      </c>
      <c r="I242" s="28">
        <f t="shared" si="8"/>
        <v>0</v>
      </c>
    </row>
    <row r="243" spans="1:9" ht="33" customHeight="1">
      <c r="A243" s="5"/>
      <c r="B243" s="1"/>
      <c r="C243" s="1">
        <v>2710</v>
      </c>
      <c r="D243" s="2" t="s">
        <v>115</v>
      </c>
      <c r="E243" s="29">
        <f>E19+E24</f>
        <v>2338454</v>
      </c>
      <c r="F243" s="29">
        <f>F19+F24</f>
        <v>16000</v>
      </c>
      <c r="G243" s="29">
        <f>G19+G24</f>
        <v>0</v>
      </c>
      <c r="H243" s="26">
        <f t="shared" si="9"/>
        <v>0</v>
      </c>
      <c r="I243" s="28">
        <f t="shared" si="8"/>
        <v>0</v>
      </c>
    </row>
    <row r="244" spans="1:9" ht="18" customHeight="1">
      <c r="A244" s="5"/>
      <c r="B244" s="1"/>
      <c r="C244" s="1">
        <v>2760</v>
      </c>
      <c r="D244" s="2" t="s">
        <v>148</v>
      </c>
      <c r="E244" s="29">
        <v>0</v>
      </c>
      <c r="F244" s="29">
        <v>0</v>
      </c>
      <c r="G244" s="29">
        <v>0</v>
      </c>
      <c r="H244" s="26">
        <v>0</v>
      </c>
      <c r="I244" s="28">
        <f t="shared" si="8"/>
        <v>0</v>
      </c>
    </row>
    <row r="245" spans="1:9" ht="15">
      <c r="A245" s="5"/>
      <c r="B245" s="1"/>
      <c r="C245" s="1">
        <v>2920</v>
      </c>
      <c r="D245" s="2" t="s">
        <v>42</v>
      </c>
      <c r="E245" s="29">
        <f>E91+E95+E97</f>
        <v>20984772</v>
      </c>
      <c r="F245" s="29">
        <f>F91+F95+F97</f>
        <v>21124555</v>
      </c>
      <c r="G245" s="29">
        <f>G91+G95+G97</f>
        <v>12419774</v>
      </c>
      <c r="H245" s="26">
        <f t="shared" si="9"/>
        <v>58.79306806699597</v>
      </c>
      <c r="I245" s="28">
        <f t="shared" si="8"/>
        <v>40.231212532179484</v>
      </c>
    </row>
    <row r="246" spans="1:9" ht="30">
      <c r="A246" s="5"/>
      <c r="B246" s="1"/>
      <c r="C246" s="1">
        <v>6207</v>
      </c>
      <c r="D246" s="2" t="s">
        <v>141</v>
      </c>
      <c r="E246" s="29">
        <f aca="true" t="shared" si="12" ref="E246:G247">E157</f>
        <v>0</v>
      </c>
      <c r="F246" s="29">
        <f t="shared" si="12"/>
        <v>0</v>
      </c>
      <c r="G246" s="29">
        <f t="shared" si="12"/>
        <v>0</v>
      </c>
      <c r="H246" s="26">
        <v>0</v>
      </c>
      <c r="I246" s="28">
        <f t="shared" si="8"/>
        <v>0</v>
      </c>
    </row>
    <row r="247" spans="1:9" ht="30">
      <c r="A247" s="5"/>
      <c r="B247" s="1"/>
      <c r="C247" s="1">
        <v>6209</v>
      </c>
      <c r="D247" s="2" t="s">
        <v>141</v>
      </c>
      <c r="E247" s="29">
        <f t="shared" si="12"/>
        <v>0</v>
      </c>
      <c r="F247" s="29">
        <f t="shared" si="12"/>
        <v>0</v>
      </c>
      <c r="G247" s="29">
        <f t="shared" si="12"/>
        <v>0</v>
      </c>
      <c r="H247" s="26">
        <v>0</v>
      </c>
      <c r="I247" s="28">
        <f t="shared" si="8"/>
        <v>0</v>
      </c>
    </row>
    <row r="248" spans="1:9" ht="45">
      <c r="A248" s="5"/>
      <c r="B248" s="1"/>
      <c r="C248" s="1">
        <v>6290</v>
      </c>
      <c r="D248" s="2" t="s">
        <v>126</v>
      </c>
      <c r="E248" s="29">
        <f>E212</f>
        <v>0</v>
      </c>
      <c r="F248" s="29">
        <f>F212</f>
        <v>0</v>
      </c>
      <c r="G248" s="29">
        <f>G212</f>
        <v>0</v>
      </c>
      <c r="H248" s="26">
        <v>0</v>
      </c>
      <c r="I248" s="28">
        <f t="shared" si="8"/>
        <v>0</v>
      </c>
    </row>
    <row r="249" spans="1:12" ht="50.25" customHeight="1">
      <c r="A249" s="5"/>
      <c r="B249" s="1"/>
      <c r="C249" s="1">
        <v>6300</v>
      </c>
      <c r="D249" s="2" t="s">
        <v>132</v>
      </c>
      <c r="E249" s="30">
        <f aca="true" t="shared" si="13" ref="E249:G250">E20</f>
        <v>700000</v>
      </c>
      <c r="F249" s="30">
        <f>F20+F25</f>
        <v>3388454</v>
      </c>
      <c r="G249" s="30">
        <f t="shared" si="13"/>
        <v>0</v>
      </c>
      <c r="H249" s="26">
        <f t="shared" si="9"/>
        <v>0</v>
      </c>
      <c r="I249" s="28">
        <f t="shared" si="8"/>
        <v>0</v>
      </c>
      <c r="L249">
        <v>0</v>
      </c>
    </row>
    <row r="250" spans="1:9" ht="43.5" customHeight="1">
      <c r="A250" s="5"/>
      <c r="B250" s="1"/>
      <c r="C250" s="1">
        <v>6430</v>
      </c>
      <c r="D250" s="2" t="s">
        <v>160</v>
      </c>
      <c r="E250" s="30">
        <f t="shared" si="13"/>
        <v>0</v>
      </c>
      <c r="F250" s="30">
        <f t="shared" si="13"/>
        <v>3573140</v>
      </c>
      <c r="G250" s="30">
        <f t="shared" si="13"/>
        <v>0</v>
      </c>
      <c r="H250" s="26">
        <f t="shared" si="9"/>
        <v>0</v>
      </c>
      <c r="I250" s="28">
        <f t="shared" si="8"/>
        <v>0</v>
      </c>
    </row>
    <row r="251" spans="1:9" ht="63.75" customHeight="1">
      <c r="A251" s="5"/>
      <c r="B251" s="1"/>
      <c r="C251" s="1">
        <v>6620</v>
      </c>
      <c r="D251" s="2" t="s">
        <v>134</v>
      </c>
      <c r="E251" s="30">
        <f>E171</f>
        <v>0</v>
      </c>
      <c r="F251" s="30">
        <f>F171</f>
        <v>0</v>
      </c>
      <c r="G251" s="30">
        <f>G171</f>
        <v>0</v>
      </c>
      <c r="H251" s="26">
        <v>0</v>
      </c>
      <c r="I251" s="28">
        <f t="shared" si="8"/>
        <v>0</v>
      </c>
    </row>
    <row r="252" spans="1:9" ht="63.75" customHeight="1">
      <c r="A252" s="5"/>
      <c r="B252" s="1"/>
      <c r="C252" s="37">
        <v>6630</v>
      </c>
      <c r="D252" s="38" t="s">
        <v>161</v>
      </c>
      <c r="E252" s="30">
        <v>0</v>
      </c>
      <c r="F252" s="30">
        <f>F14</f>
        <v>400000</v>
      </c>
      <c r="G252" s="30">
        <f>G14</f>
        <v>0</v>
      </c>
      <c r="H252" s="26">
        <f t="shared" si="9"/>
        <v>0</v>
      </c>
      <c r="I252" s="28">
        <f t="shared" si="8"/>
        <v>0</v>
      </c>
    </row>
    <row r="253" spans="1:9" ht="45" customHeight="1" thickBot="1">
      <c r="A253" s="15"/>
      <c r="B253" s="16"/>
      <c r="C253" s="16">
        <v>6610</v>
      </c>
      <c r="D253" s="23" t="s">
        <v>113</v>
      </c>
      <c r="E253" s="32">
        <f>E107+E177</f>
        <v>57000</v>
      </c>
      <c r="F253" s="32">
        <f>F107+F177</f>
        <v>0</v>
      </c>
      <c r="G253" s="32">
        <f>G107+G177</f>
        <v>0</v>
      </c>
      <c r="H253" s="41">
        <v>0</v>
      </c>
      <c r="I253" s="42">
        <f t="shared" si="8"/>
        <v>0</v>
      </c>
    </row>
    <row r="254" spans="1:9" ht="15.75" thickBot="1">
      <c r="A254" s="21"/>
      <c r="B254" s="22"/>
      <c r="C254" s="22"/>
      <c r="D254" s="24" t="s">
        <v>87</v>
      </c>
      <c r="E254" s="33">
        <f>SUM(E215:E253)</f>
        <v>63540652</v>
      </c>
      <c r="F254" s="33">
        <f>SUM(F215:F253)</f>
        <v>69244119</v>
      </c>
      <c r="G254" s="33">
        <f>SUM(G215:G253)</f>
        <v>30870990.75</v>
      </c>
      <c r="H254" s="34">
        <f t="shared" si="9"/>
        <v>44.582834175419286</v>
      </c>
      <c r="I254" s="34">
        <f t="shared" si="8"/>
        <v>99.99999919017824</v>
      </c>
    </row>
    <row r="255" spans="1:9" ht="15" thickBot="1">
      <c r="A255" s="44" t="s">
        <v>140</v>
      </c>
      <c r="B255" s="45"/>
      <c r="C255" s="45"/>
      <c r="D255" s="46"/>
      <c r="E255" s="35">
        <f>E215+E216+E217+E218+E219+E221+E222+E223+E225+E230+E231+E232+E234+E235+E236+E237+E238+E239+E240+E241+E242+E243+E245+E229+E228+E233</f>
        <v>59387708</v>
      </c>
      <c r="F255" s="35">
        <f>F215+F216+F217+F218+F219+F221+F222+F223+F225+F230+F231+F232+F234+F235+F236+F237+F238+F239+F240+F241+F242+F243+F245+F229+F228+F233</f>
        <v>58486581</v>
      </c>
      <c r="G255" s="35">
        <f>G215+G216+G217+G218+G219+G221+G222+G223+G225+G230+G231+G232+G234+G235+G236+G237+G238+G239+G240+G241+G242+G243+G245+G229+G228+G233+G226</f>
        <v>30869384.75</v>
      </c>
      <c r="H255" s="34">
        <f t="shared" si="9"/>
        <v>52.78028604544348</v>
      </c>
      <c r="I255" s="34">
        <f t="shared" si="8"/>
        <v>99.99479689524706</v>
      </c>
    </row>
    <row r="256" spans="1:9" ht="15" thickBot="1">
      <c r="A256" s="47" t="s">
        <v>139</v>
      </c>
      <c r="B256" s="48"/>
      <c r="C256" s="48"/>
      <c r="D256" s="49"/>
      <c r="E256" s="36">
        <f>E224+E253+E248+E249+E250+E251+I264+E246+E247</f>
        <v>4152944</v>
      </c>
      <c r="F256" s="36">
        <f>F224+F253+F248+F249+F250+F251+J264+F246+F247+F14</f>
        <v>10757538</v>
      </c>
      <c r="G256" s="36">
        <f>G224+G253+G248+G249+G250+G251+K264+G246+G247</f>
        <v>1606</v>
      </c>
      <c r="H256" s="34">
        <f t="shared" si="9"/>
        <v>0.014929066483427712</v>
      </c>
      <c r="I256" s="34">
        <f t="shared" si="8"/>
        <v>0.005202294931186369</v>
      </c>
    </row>
    <row r="257" spans="5:8" ht="12.75">
      <c r="E257" s="18"/>
      <c r="F257" s="18"/>
      <c r="G257" s="18"/>
      <c r="H257" s="18"/>
    </row>
    <row r="258" spans="5:8" ht="12.75">
      <c r="E258" s="18"/>
      <c r="F258" s="18"/>
      <c r="G258" s="18"/>
      <c r="H258" s="25"/>
    </row>
    <row r="259" spans="5:8" ht="12.75">
      <c r="E259" s="12"/>
      <c r="F259" s="12"/>
      <c r="G259" s="12"/>
      <c r="H259" s="12"/>
    </row>
    <row r="260" ht="12.75">
      <c r="H260" s="12"/>
    </row>
  </sheetData>
  <sheetProtection/>
  <mergeCells count="4">
    <mergeCell ref="A1:I1"/>
    <mergeCell ref="A2:I2"/>
    <mergeCell ref="A255:D255"/>
    <mergeCell ref="A256:D25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2011-07-19T07:35:50Z</cp:lastPrinted>
  <dcterms:created xsi:type="dcterms:W3CDTF">2005-11-08T07:22:52Z</dcterms:created>
  <dcterms:modified xsi:type="dcterms:W3CDTF">2011-09-05T07:49:39Z</dcterms:modified>
  <cp:category/>
  <cp:version/>
  <cp:contentType/>
  <cp:contentStatus/>
</cp:coreProperties>
</file>