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<sst xmlns="http://schemas.openxmlformats.org/spreadsheetml/2006/main" count="349" uniqueCount="160">
  <si>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</si>
  <si>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</si>
  <si>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</si>
  <si>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</si>
  <si>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</si>
  <si>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</si>
  <si>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</si>
  <si>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</si>
  <si>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</si>
  <si>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</si>
  <si>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</si>
  <si>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</si>
  <si>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</si>
  <si>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</si>
  <si>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</si>
  <si>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</si>
  <si>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</si>
  <si>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</si>
  <si>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</si>
  <si>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</si>
  <si>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</si>
  <si>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</si>
  <si>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</si>
  <si>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</si>
  <si>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</si>
  <si>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</si>
  <si>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</si>
  <si>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</si>
  <si>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</si>
  <si>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</si>
  <si>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</si>
  <si>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</si>
  <si>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</si>
  <si>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</si>
  <si>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</si>
  <si>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</si>
  <si>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</si>
  <si>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</si>
  <si>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</si>
  <si>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</si>
  <si>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</si>
  <si>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</si>
  <si>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</si>
  <si>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</si>
  <si>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</si>
  <si>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</si>
  <si>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</si>
  <si>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</si>
  <si>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</si>
  <si>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</si>
  <si>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</si>
  <si>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</si>
  <si>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</si>
  <si>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</si>
  <si>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</si>
  <si>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</si>
  <si>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</si>
  <si>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</si>
  <si>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</si>
  <si>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</si>
  <si>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</si>
  <si>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</si>
  <si>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</si>
  <si>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</si>
  <si>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</si>
  <si>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</si>
  <si>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</si>
  <si>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</si>
  <si>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</si>
  <si>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</si>
  <si>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</si>
  <si>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</si>
  <si>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</si>
  <si>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</si>
  <si>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</si>
  <si>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</si>
  <si>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</si>
  <si>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</si>
  <si>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</si>
  <si>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</si>
  <si>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</si>
  <si>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</si>
  <si>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</si>
  <si>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</si>
  <si>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</si>
  <si>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</si>
  <si>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</si>
  <si>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</si>
  <si>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</si>
  <si>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</si>
  <si>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</si>
  <si>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</si>
  <si>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</si>
  <si>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</si>
  <si>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</si>
  <si>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</si>
  <si>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</si>
  <si>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</si>
  <si>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</si>
  <si>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</si>
  <si>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</si>
  <si>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</si>
  <si>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</si>
  <si>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</si>
  <si>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</si>
  <si>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</si>
  <si>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</si>
  <si>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</si>
  <si>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</si>
  <si>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</si>
  <si>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</si>
  <si>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</si>
  <si>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</si>
  <si>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</si>
  <si>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</si>
  <si>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</si>
  <si>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 xml:space="preserve">Wpływy z tytułu pomocy finansowej  udzielanej między jednostkami samorządu terytorialnego  na dofinansowanie własnych zadań bieżacych powiatu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</si>
  <si>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</si>
  <si>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</si>
  <si>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</si>
  <si>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Wpływy od rodziców z tytułu odpłatności za utrzymanie dzieci (wychowanków) w placówkach opiekuńczo-wychowawczych</t>
  </si>
  <si>
    <t xml:space="preserve">Dotacje celowe otrzymane z budżetu państwa na realizację bieżących zadań własnych powiatu współfinasowanie  programów i projektów realizowanych  ze środków funduszy strukturalnych, Funduszu Spójności oraz z Sekcji Gwarancji Europejskiego </t>
  </si>
  <si>
    <t>Dotacje celowe otrzymane z budzetu państwa na realizację bieżących zadań własnych powiatu</t>
  </si>
  <si>
    <t>Dotacje celowe otrzymane z budżetu państwa na realizację  bieżących zadań własnych powiatu</t>
  </si>
  <si>
    <t xml:space="preserve">Dotacje celowe otrzymane z budżetu państwa na realizację bieżących zadań  własnych powiatu współfinasowanie  programów i projektów realizowanych  ze środków funduszy strukturalnych, Funduszu Spójności oraz z Sekcji Gwarancji Europejskiego </t>
  </si>
  <si>
    <t>Środki nadofinansowanie  własnych zadań bieżących  gmin (związków gmin),powiatów (związków powiatów), samorządów województw,pozyskane z innych żródeł.</t>
  </si>
  <si>
    <t>Młodzieżowe ośrodki wychowawcze</t>
  </si>
  <si>
    <t>Dotacje celowe otrzymane z budżetu państwa na realizacjhę inwestycji  i zakupów  inwestycyjnych  włąsnych powiatu</t>
  </si>
  <si>
    <t>Zadania w zakresie kultury fizycznej i sportu</t>
  </si>
  <si>
    <t>Środki na dofinansowanie własnych inwestycji gmin (związków gmin),powiatów (związków powiatów), samorządów wojewóztw,pozyskane z innych żródeł</t>
  </si>
  <si>
    <t xml:space="preserve">Dotacje celowe otrzymane z gminy na inwestycje i zakupy inwestycyjne realizowane  na podstawie  porozumień (umów) między jednostkami  samorządu terytorialnego </t>
  </si>
  <si>
    <t>O910</t>
  </si>
  <si>
    <t xml:space="preserve">                                             WEDŁUG ŹRÓDEŁ I DZIAŁÓW KLASYFIKACJI BUDŻETOWEJ </t>
  </si>
  <si>
    <t>KULTURA FIZYCZNA I SPORT</t>
  </si>
  <si>
    <t>Plan na 2010 rok</t>
  </si>
  <si>
    <t>Kwalifikacja wojskowa</t>
  </si>
  <si>
    <t>Odsetki do nieterminowych wpłat z tytułu podatków i opłat</t>
  </si>
  <si>
    <t>Plan po zmianach na 2010 rok</t>
  </si>
  <si>
    <t>O960</t>
  </si>
  <si>
    <t>% (kol 7:6)</t>
  </si>
  <si>
    <t xml:space="preserve">Wpływy z tytułu pomocy finansowej  udzielanej między jednostkami samorządu terytorialnego  na dofinansowanie własnych zadań inwestycyjnych i zakupów inwestycyjnych </t>
  </si>
  <si>
    <t>Dotacje celowe otrzymane z budżetu państwa na realizację inwestycji  i zakupów inwestycyjnych własnych powiatu</t>
  </si>
  <si>
    <t>Dotacje celowe otrzymane z powiatu na inwestycje  i zakupy inwestycyjne realizowane przez powiat  na podstawie porozumień (umów) miedzy jednostkami samorządu terytorialnego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</si>
  <si>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</si>
  <si>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</si>
  <si>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</si>
  <si>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</si>
  <si>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</si>
  <si>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</si>
  <si>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</si>
  <si>
    <t xml:space="preserve">                                     DOCHODY  POWIATU  W     2010  ROKU</t>
  </si>
  <si>
    <t>O927</t>
  </si>
  <si>
    <t>Wykonanie na 31.12.2010 r.</t>
  </si>
  <si>
    <t>URZĘDY NACZELNYCH ORGANÓW WŁADZY PAŃSTWOWEJ,KONTROLI I OCHRONY PRAWA ORAZ SĄDOWNICTWA</t>
  </si>
  <si>
    <t>Wybory do rad gmin,rad powiatów i sejmikó województw,wybory wójtów,burmistrzów i prezydentó miast oraz referenda gminne powiatowe i wojewódzkie</t>
  </si>
  <si>
    <t>Uzupełnienie subwencji ogólnej dla jednostek samorządu terytorialnego</t>
  </si>
  <si>
    <t>Dotacje celowe w ramach programó finansowanych z udziałęm środkó  europejskich oraz środków, o których mowa w art..5 ust.1 pkt.3 oraz ust.3 pkt 5 i 6 ustawy,lub płatności w ramach budżetu środków europejskich</t>
  </si>
  <si>
    <t>Dotacje celowe otrzymane z budżetu państwa  na zadania bieżące  realizowane przez powiat na podstawie  porozumień  z organami administracji rządowej</t>
  </si>
  <si>
    <t>Pozostałe odsetki…</t>
  </si>
  <si>
    <t>Środki na uzupełnienie dochodów powiatu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</si>
</sst>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wrapText="1"/>
    </xf>
    <xf numFmtId="169" fontId="1" fillId="0" borderId="10" xfId="42" applyNumberFormat="1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169" fontId="2" fillId="0" borderId="10" xfId="42" applyNumberFormat="1" applyFont="1" applyBorder="1" applyAlignment="1">
      <alignment wrapText="1"/>
    </xf>
    <xf numFmtId="169" fontId="3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43" fontId="2" fillId="0" borderId="17" xfId="42" applyFont="1" applyBorder="1" applyAlignment="1">
      <alignment wrapText="1"/>
    </xf>
    <xf numFmtId="43" fontId="2" fillId="0" borderId="18" xfId="42" applyFont="1" applyBorder="1" applyAlignment="1">
      <alignment wrapText="1"/>
    </xf>
    <xf numFmtId="169" fontId="2" fillId="0" borderId="19" xfId="42" applyNumberFormat="1" applyFont="1" applyFill="1" applyBorder="1" applyAlignment="1">
      <alignment wrapText="1"/>
    </xf>
    <xf numFmtId="169" fontId="2" fillId="0" borderId="19" xfId="0" applyNumberFormat="1" applyFont="1" applyBorder="1" applyAlignment="1">
      <alignment/>
    </xf>
    <xf numFmtId="0" fontId="1" fillId="0" borderId="15" xfId="0" applyFont="1" applyBorder="1" applyAlignment="1">
      <alignment vertical="top" wrapText="1"/>
    </xf>
    <xf numFmtId="169" fontId="1" fillId="0" borderId="15" xfId="42" applyNumberFormat="1" applyFont="1" applyBorder="1" applyAlignment="1">
      <alignment horizontal="center" wrapText="1"/>
    </xf>
    <xf numFmtId="169" fontId="2" fillId="0" borderId="19" xfId="42" applyNumberFormat="1" applyFont="1" applyBorder="1" applyAlignment="1">
      <alignment wrapText="1"/>
    </xf>
    <xf numFmtId="43" fontId="2" fillId="0" borderId="0" xfId="42" applyFont="1" applyBorder="1" applyAlignment="1">
      <alignment wrapText="1"/>
    </xf>
    <xf numFmtId="43" fontId="2" fillId="0" borderId="20" xfId="42" applyFont="1" applyBorder="1" applyAlignment="1">
      <alignment wrapText="1"/>
    </xf>
    <xf numFmtId="43" fontId="2" fillId="0" borderId="19" xfId="42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="75" zoomScaleNormal="75" zoomScalePageLayoutView="0" workbookViewId="0" topLeftCell="A238">
      <selection activeCell="F266" sqref="F266"/>
    </sheetView>
  </sheetViews>
  <sheetFormatPr defaultColWidth="9.140625" defaultRowHeight="12.75"/>
  <cols>
    <col min="1" max="1" width="6.00390625" style="0" customWidth="1"/>
    <col min="3" max="3" width="7.57421875" style="0" customWidth="1"/>
    <col min="4" max="4" width="53.421875" style="0" customWidth="1"/>
    <col min="5" max="7" width="14.00390625" style="0" customWidth="1"/>
    <col min="8" max="8" width="12.8515625" style="0" customWidth="1"/>
  </cols>
  <sheetData>
    <row r="1" spans="1:8" ht="12.75" customHeight="1">
      <c r="A1" s="37" t="s">
        <v>150</v>
      </c>
      <c r="B1" s="37"/>
      <c r="C1" s="37"/>
      <c r="D1" s="37"/>
      <c r="E1" s="37"/>
      <c r="F1" s="37"/>
      <c r="G1" s="37"/>
      <c r="H1" s="37"/>
    </row>
    <row r="2" spans="1:8" ht="12.75" customHeight="1" thickBot="1">
      <c r="A2" s="37" t="s">
        <v>132</v>
      </c>
      <c r="B2" s="37"/>
      <c r="C2" s="37"/>
      <c r="D2" s="37"/>
      <c r="E2" s="37"/>
      <c r="F2" s="37"/>
      <c r="G2" s="37"/>
      <c r="H2" s="37"/>
    </row>
    <row r="3" spans="1:8" ht="4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134</v>
      </c>
      <c r="F3" s="18" t="s">
        <v>137</v>
      </c>
      <c r="G3" s="18" t="s">
        <v>152</v>
      </c>
      <c r="H3" s="24" t="s">
        <v>139</v>
      </c>
    </row>
    <row r="4" spans="1:8" ht="12.75" customHeight="1">
      <c r="A4" s="8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5">
        <v>8</v>
      </c>
    </row>
    <row r="5" spans="1:8" ht="18" customHeight="1">
      <c r="A5" s="9" t="s">
        <v>90</v>
      </c>
      <c r="B5" s="3"/>
      <c r="C5" s="4"/>
      <c r="D5" s="4" t="s">
        <v>4</v>
      </c>
      <c r="E5" s="6">
        <f aca="true" t="shared" si="0" ref="E5:G6">E6</f>
        <v>10000</v>
      </c>
      <c r="F5" s="6">
        <f t="shared" si="0"/>
        <v>10000</v>
      </c>
      <c r="G5" s="6">
        <f t="shared" si="0"/>
        <v>10000</v>
      </c>
      <c r="H5" s="26">
        <f>(G5/F5)*100</f>
        <v>100</v>
      </c>
    </row>
    <row r="6" spans="1:8" ht="15">
      <c r="A6" s="8"/>
      <c r="B6" s="1" t="s">
        <v>102</v>
      </c>
      <c r="C6" s="2"/>
      <c r="D6" s="2" t="s">
        <v>5</v>
      </c>
      <c r="E6" s="7">
        <f t="shared" si="0"/>
        <v>10000</v>
      </c>
      <c r="F6" s="7">
        <f t="shared" si="0"/>
        <v>10000</v>
      </c>
      <c r="G6" s="7">
        <f t="shared" si="0"/>
        <v>10000</v>
      </c>
      <c r="H6" s="26">
        <f aca="true" t="shared" si="1" ref="H6:H73">(G6/F6)*100</f>
        <v>100</v>
      </c>
    </row>
    <row r="7" spans="1:8" ht="48" customHeight="1">
      <c r="A7" s="8"/>
      <c r="B7" s="1"/>
      <c r="C7" s="1">
        <v>2110</v>
      </c>
      <c r="D7" s="2" t="s">
        <v>6</v>
      </c>
      <c r="E7" s="7">
        <v>10000</v>
      </c>
      <c r="F7" s="7">
        <v>10000</v>
      </c>
      <c r="G7" s="7">
        <v>10000</v>
      </c>
      <c r="H7" s="26">
        <f t="shared" si="1"/>
        <v>100</v>
      </c>
    </row>
    <row r="8" spans="1:8" ht="14.25">
      <c r="A8" s="9" t="s">
        <v>91</v>
      </c>
      <c r="B8" s="3"/>
      <c r="C8" s="3"/>
      <c r="D8" s="4" t="s">
        <v>7</v>
      </c>
      <c r="E8" s="6">
        <f>E9</f>
        <v>115789</v>
      </c>
      <c r="F8" s="6">
        <f>F9</f>
        <v>125625</v>
      </c>
      <c r="G8" s="6">
        <f>G9</f>
        <v>125401</v>
      </c>
      <c r="H8" s="26">
        <f t="shared" si="1"/>
        <v>99.82169154228856</v>
      </c>
    </row>
    <row r="9" spans="1:8" ht="15">
      <c r="A9" s="8"/>
      <c r="B9" s="1" t="s">
        <v>103</v>
      </c>
      <c r="C9" s="1"/>
      <c r="D9" s="2" t="s">
        <v>8</v>
      </c>
      <c r="E9" s="7">
        <f>E11</f>
        <v>115789</v>
      </c>
      <c r="F9" s="7">
        <f>F10+F11</f>
        <v>125625</v>
      </c>
      <c r="G9" s="7">
        <f>G10+G11</f>
        <v>125401</v>
      </c>
      <c r="H9" s="26">
        <f t="shared" si="1"/>
        <v>99.82169154228856</v>
      </c>
    </row>
    <row r="10" spans="1:8" ht="30">
      <c r="A10" s="8"/>
      <c r="B10" s="1"/>
      <c r="C10" s="1">
        <v>2440</v>
      </c>
      <c r="D10" s="2" t="s">
        <v>68</v>
      </c>
      <c r="E10" s="7">
        <v>0</v>
      </c>
      <c r="F10" s="7">
        <v>6000</v>
      </c>
      <c r="G10" s="7">
        <v>5776</v>
      </c>
      <c r="H10" s="26">
        <f t="shared" si="1"/>
        <v>96.26666666666667</v>
      </c>
    </row>
    <row r="11" spans="1:8" ht="45.75" customHeight="1">
      <c r="A11" s="8"/>
      <c r="B11" s="1"/>
      <c r="C11" s="1">
        <v>2460</v>
      </c>
      <c r="D11" s="2" t="s">
        <v>88</v>
      </c>
      <c r="E11" s="7">
        <v>115789</v>
      </c>
      <c r="F11" s="7">
        <v>119625</v>
      </c>
      <c r="G11" s="7">
        <v>119625</v>
      </c>
      <c r="H11" s="26">
        <f t="shared" si="1"/>
        <v>100</v>
      </c>
    </row>
    <row r="12" spans="1:8" ht="14.25">
      <c r="A12" s="9">
        <v>600</v>
      </c>
      <c r="B12" s="3"/>
      <c r="C12" s="3"/>
      <c r="D12" s="4" t="s">
        <v>9</v>
      </c>
      <c r="E12" s="6">
        <f>E13</f>
        <v>2655799</v>
      </c>
      <c r="F12" s="6">
        <f>F13+F21</f>
        <v>8902171</v>
      </c>
      <c r="G12" s="6">
        <f>G13+G21</f>
        <v>8902277</v>
      </c>
      <c r="H12" s="26">
        <f t="shared" si="1"/>
        <v>100.00119072078036</v>
      </c>
    </row>
    <row r="13" spans="1:8" ht="15">
      <c r="A13" s="8"/>
      <c r="B13" s="1">
        <v>60014</v>
      </c>
      <c r="C13" s="1"/>
      <c r="D13" s="2" t="s">
        <v>10</v>
      </c>
      <c r="E13" s="7">
        <f>E14+E15+E16+E18</f>
        <v>2655799</v>
      </c>
      <c r="F13" s="7">
        <f>SUM(F14:F20)</f>
        <v>4908192</v>
      </c>
      <c r="G13" s="7">
        <f>SUM(G14:G20)</f>
        <v>4908301</v>
      </c>
      <c r="H13" s="26">
        <f t="shared" si="1"/>
        <v>100.00222077701932</v>
      </c>
    </row>
    <row r="14" spans="1:8" ht="15">
      <c r="A14" s="8"/>
      <c r="B14" s="1"/>
      <c r="C14" s="1" t="s">
        <v>98</v>
      </c>
      <c r="D14" s="2" t="s">
        <v>12</v>
      </c>
      <c r="E14" s="7">
        <v>500</v>
      </c>
      <c r="F14" s="7">
        <v>500</v>
      </c>
      <c r="G14" s="7">
        <v>608</v>
      </c>
      <c r="H14" s="26">
        <f t="shared" si="1"/>
        <v>121.6</v>
      </c>
    </row>
    <row r="15" spans="1:8" ht="15">
      <c r="A15" s="8"/>
      <c r="B15" s="1"/>
      <c r="C15" s="1" t="s">
        <v>99</v>
      </c>
      <c r="D15" s="2" t="s">
        <v>13</v>
      </c>
      <c r="E15" s="7">
        <v>90</v>
      </c>
      <c r="F15" s="7">
        <v>90</v>
      </c>
      <c r="G15" s="7">
        <v>112</v>
      </c>
      <c r="H15" s="26">
        <f t="shared" si="1"/>
        <v>124.44444444444444</v>
      </c>
    </row>
    <row r="16" spans="1:8" ht="30">
      <c r="A16" s="8"/>
      <c r="B16" s="1"/>
      <c r="C16" s="1">
        <v>2130</v>
      </c>
      <c r="D16" s="2" t="s">
        <v>110</v>
      </c>
      <c r="E16" s="7">
        <v>0</v>
      </c>
      <c r="F16" s="7">
        <v>868400</v>
      </c>
      <c r="G16" s="7">
        <v>868400</v>
      </c>
      <c r="H16" s="26">
        <f t="shared" si="1"/>
        <v>100</v>
      </c>
    </row>
    <row r="17" spans="1:8" ht="30">
      <c r="A17" s="8"/>
      <c r="B17" s="1"/>
      <c r="C17" s="1">
        <v>2440</v>
      </c>
      <c r="D17" s="2" t="s">
        <v>68</v>
      </c>
      <c r="E17" s="7">
        <v>0</v>
      </c>
      <c r="F17" s="7">
        <v>131328</v>
      </c>
      <c r="G17" s="7">
        <v>131328</v>
      </c>
      <c r="H17" s="26">
        <f t="shared" si="1"/>
        <v>100</v>
      </c>
    </row>
    <row r="18" spans="1:8" ht="45">
      <c r="A18" s="8"/>
      <c r="B18" s="1"/>
      <c r="C18" s="1">
        <v>2710</v>
      </c>
      <c r="D18" s="2" t="s">
        <v>116</v>
      </c>
      <c r="E18" s="7">
        <v>2655209</v>
      </c>
      <c r="F18" s="7">
        <v>466799</v>
      </c>
      <c r="G18" s="7">
        <v>466778</v>
      </c>
      <c r="H18" s="26">
        <f t="shared" si="1"/>
        <v>99.99550127570967</v>
      </c>
    </row>
    <row r="19" spans="1:8" ht="45">
      <c r="A19" s="8"/>
      <c r="B19" s="1"/>
      <c r="C19" s="1">
        <v>6300</v>
      </c>
      <c r="D19" s="2" t="s">
        <v>140</v>
      </c>
      <c r="E19" s="7">
        <v>0</v>
      </c>
      <c r="F19" s="7">
        <v>1710785</v>
      </c>
      <c r="G19" s="7">
        <v>1710785</v>
      </c>
      <c r="H19" s="26">
        <f t="shared" si="1"/>
        <v>100</v>
      </c>
    </row>
    <row r="20" spans="1:8" ht="33" customHeight="1">
      <c r="A20" s="8"/>
      <c r="B20" s="1"/>
      <c r="C20" s="1">
        <v>6430</v>
      </c>
      <c r="D20" s="2" t="s">
        <v>141</v>
      </c>
      <c r="E20" s="7">
        <v>0</v>
      </c>
      <c r="F20" s="7">
        <v>1730290</v>
      </c>
      <c r="G20" s="7">
        <v>1730290</v>
      </c>
      <c r="H20" s="26">
        <f t="shared" si="1"/>
        <v>100</v>
      </c>
    </row>
    <row r="21" spans="1:8" ht="15">
      <c r="A21" s="8"/>
      <c r="B21" s="1">
        <v>60078</v>
      </c>
      <c r="C21" s="1"/>
      <c r="D21" s="2" t="s">
        <v>109</v>
      </c>
      <c r="E21" s="7">
        <v>0</v>
      </c>
      <c r="F21" s="7">
        <f>F23+F22</f>
        <v>3993979</v>
      </c>
      <c r="G21" s="7">
        <f>G22+G23</f>
        <v>3993976</v>
      </c>
      <c r="H21" s="26">
        <f t="shared" si="1"/>
        <v>99.99992488693607</v>
      </c>
    </row>
    <row r="22" spans="1:8" ht="30">
      <c r="A22" s="8"/>
      <c r="B22" s="1"/>
      <c r="C22" s="1">
        <v>2130</v>
      </c>
      <c r="D22" s="2" t="s">
        <v>110</v>
      </c>
      <c r="E22" s="7">
        <v>0</v>
      </c>
      <c r="F22" s="7">
        <v>3724636</v>
      </c>
      <c r="G22" s="7">
        <v>3724633</v>
      </c>
      <c r="H22" s="26">
        <f t="shared" si="1"/>
        <v>99.99991945521657</v>
      </c>
    </row>
    <row r="23" spans="1:8" ht="45">
      <c r="A23" s="8"/>
      <c r="B23" s="1"/>
      <c r="C23" s="1">
        <v>2710</v>
      </c>
      <c r="D23" s="2" t="s">
        <v>116</v>
      </c>
      <c r="E23" s="7">
        <v>0</v>
      </c>
      <c r="F23" s="7">
        <v>269343</v>
      </c>
      <c r="G23" s="7">
        <v>269343</v>
      </c>
      <c r="H23" s="26">
        <f t="shared" si="1"/>
        <v>100</v>
      </c>
    </row>
    <row r="24" spans="1:8" ht="14.25">
      <c r="A24" s="9">
        <v>630</v>
      </c>
      <c r="B24" s="3"/>
      <c r="C24" s="3"/>
      <c r="D24" s="4" t="s">
        <v>14</v>
      </c>
      <c r="E24" s="6">
        <f>E25</f>
        <v>340928</v>
      </c>
      <c r="F24" s="6">
        <f>F25</f>
        <v>321819</v>
      </c>
      <c r="G24" s="6">
        <f>G25</f>
        <v>320385</v>
      </c>
      <c r="H24" s="26">
        <f t="shared" si="1"/>
        <v>99.55440791252227</v>
      </c>
    </row>
    <row r="25" spans="1:8" ht="15">
      <c r="A25" s="8"/>
      <c r="B25" s="1">
        <v>63003</v>
      </c>
      <c r="C25" s="1"/>
      <c r="D25" s="2" t="s">
        <v>15</v>
      </c>
      <c r="E25" s="7">
        <f>E26+E27+E28+E29</f>
        <v>340928</v>
      </c>
      <c r="F25" s="7">
        <f>SUM(F26:F29)</f>
        <v>321819</v>
      </c>
      <c r="G25" s="7">
        <f>SUM(G26:G29)</f>
        <v>320385</v>
      </c>
      <c r="H25" s="26">
        <f t="shared" si="1"/>
        <v>99.55440791252227</v>
      </c>
    </row>
    <row r="26" spans="1:8" ht="15">
      <c r="A26" s="8"/>
      <c r="B26" s="1"/>
      <c r="C26" s="1" t="s">
        <v>98</v>
      </c>
      <c r="D26" s="2" t="s">
        <v>12</v>
      </c>
      <c r="E26" s="7"/>
      <c r="F26" s="7">
        <v>0</v>
      </c>
      <c r="G26" s="7">
        <v>16</v>
      </c>
      <c r="H26" s="26">
        <v>0</v>
      </c>
    </row>
    <row r="27" spans="1:8" ht="15">
      <c r="A27" s="8"/>
      <c r="B27" s="1"/>
      <c r="C27" s="1" t="s">
        <v>99</v>
      </c>
      <c r="D27" s="2" t="s">
        <v>13</v>
      </c>
      <c r="E27" s="7"/>
      <c r="F27" s="7">
        <v>32239</v>
      </c>
      <c r="G27" s="7">
        <v>32239</v>
      </c>
      <c r="H27" s="26">
        <f t="shared" si="1"/>
        <v>100</v>
      </c>
    </row>
    <row r="28" spans="1:8" ht="28.5" customHeight="1">
      <c r="A28" s="8"/>
      <c r="B28" s="1"/>
      <c r="C28" s="1">
        <v>2708</v>
      </c>
      <c r="D28" s="2" t="s">
        <v>16</v>
      </c>
      <c r="E28" s="7">
        <v>323795</v>
      </c>
      <c r="F28" s="7">
        <v>289580</v>
      </c>
      <c r="G28" s="7">
        <v>288130</v>
      </c>
      <c r="H28" s="26">
        <f t="shared" si="1"/>
        <v>99.4992748117964</v>
      </c>
    </row>
    <row r="29" spans="1:8" ht="73.5" customHeight="1">
      <c r="A29" s="8"/>
      <c r="B29" s="1"/>
      <c r="C29" s="1">
        <v>2139</v>
      </c>
      <c r="D29" s="2" t="s">
        <v>121</v>
      </c>
      <c r="E29" s="5">
        <v>17133</v>
      </c>
      <c r="F29" s="5">
        <v>0</v>
      </c>
      <c r="G29" s="5">
        <v>0</v>
      </c>
      <c r="H29" s="26">
        <v>0</v>
      </c>
    </row>
    <row r="30" spans="1:8" ht="14.25">
      <c r="A30" s="9">
        <v>700</v>
      </c>
      <c r="B30" s="3"/>
      <c r="C30" s="3"/>
      <c r="D30" s="4" t="s">
        <v>17</v>
      </c>
      <c r="E30" s="6">
        <f>E31</f>
        <v>3988412</v>
      </c>
      <c r="F30" s="6">
        <f>F31</f>
        <v>4000511</v>
      </c>
      <c r="G30" s="6">
        <f>G31</f>
        <v>3428138</v>
      </c>
      <c r="H30" s="26">
        <f t="shared" si="1"/>
        <v>85.6925027827695</v>
      </c>
    </row>
    <row r="31" spans="1:8" ht="15">
      <c r="A31" s="8"/>
      <c r="B31" s="1">
        <v>70005</v>
      </c>
      <c r="C31" s="1"/>
      <c r="D31" s="2" t="s">
        <v>18</v>
      </c>
      <c r="E31" s="7">
        <f>E32+E33+E34+E35+E36+E37+E38</f>
        <v>3988412</v>
      </c>
      <c r="F31" s="7">
        <f>SUM(F32:F38)</f>
        <v>4000511</v>
      </c>
      <c r="G31" s="7">
        <f>SUM(G32:G38)</f>
        <v>3428138</v>
      </c>
      <c r="H31" s="26">
        <f t="shared" si="1"/>
        <v>85.6925027827695</v>
      </c>
    </row>
    <row r="32" spans="1:8" ht="32.25" customHeight="1">
      <c r="A32" s="8"/>
      <c r="B32" s="1"/>
      <c r="C32" s="1" t="s">
        <v>93</v>
      </c>
      <c r="D32" s="2" t="s">
        <v>19</v>
      </c>
      <c r="E32" s="7">
        <v>632</v>
      </c>
      <c r="F32" s="7">
        <v>2226</v>
      </c>
      <c r="G32" s="7">
        <v>2226</v>
      </c>
      <c r="H32" s="26">
        <f t="shared" si="1"/>
        <v>100</v>
      </c>
    </row>
    <row r="33" spans="1:8" ht="59.25" customHeight="1">
      <c r="A33" s="8"/>
      <c r="B33" s="1"/>
      <c r="C33" s="1" t="s">
        <v>96</v>
      </c>
      <c r="D33" s="2" t="s">
        <v>48</v>
      </c>
      <c r="E33" s="7">
        <v>54000</v>
      </c>
      <c r="F33" s="7">
        <v>40000</v>
      </c>
      <c r="G33" s="7">
        <v>38999</v>
      </c>
      <c r="H33" s="26">
        <f t="shared" si="1"/>
        <v>97.4975</v>
      </c>
    </row>
    <row r="34" spans="1:8" ht="31.5" customHeight="1">
      <c r="A34" s="8"/>
      <c r="B34" s="1"/>
      <c r="C34" s="1" t="s">
        <v>106</v>
      </c>
      <c r="D34" s="2" t="s">
        <v>119</v>
      </c>
      <c r="E34" s="5">
        <v>3539180</v>
      </c>
      <c r="F34" s="5">
        <v>3301647</v>
      </c>
      <c r="G34" s="5">
        <v>2727198</v>
      </c>
      <c r="H34" s="26">
        <f t="shared" si="1"/>
        <v>82.6011381592278</v>
      </c>
    </row>
    <row r="35" spans="1:8" ht="13.5" customHeight="1">
      <c r="A35" s="8"/>
      <c r="B35" s="1"/>
      <c r="C35" s="1" t="s">
        <v>98</v>
      </c>
      <c r="D35" s="2" t="s">
        <v>12</v>
      </c>
      <c r="E35" s="5">
        <v>0</v>
      </c>
      <c r="F35" s="5">
        <v>11</v>
      </c>
      <c r="G35" s="5">
        <v>11</v>
      </c>
      <c r="H35" s="26">
        <f t="shared" si="1"/>
        <v>100</v>
      </c>
    </row>
    <row r="36" spans="1:8" ht="16.5" customHeight="1">
      <c r="A36" s="8"/>
      <c r="B36" s="1"/>
      <c r="C36" s="1" t="s">
        <v>99</v>
      </c>
      <c r="D36" s="2" t="s">
        <v>13</v>
      </c>
      <c r="E36" s="5">
        <v>0</v>
      </c>
      <c r="F36" s="5">
        <v>1055</v>
      </c>
      <c r="G36" s="5">
        <v>1055</v>
      </c>
      <c r="H36" s="26">
        <f t="shared" si="1"/>
        <v>100</v>
      </c>
    </row>
    <row r="37" spans="1:8" ht="45" customHeight="1">
      <c r="A37" s="8"/>
      <c r="B37" s="1"/>
      <c r="C37" s="1">
        <v>2110</v>
      </c>
      <c r="D37" s="2" t="s">
        <v>6</v>
      </c>
      <c r="E37" s="5">
        <v>100000</v>
      </c>
      <c r="F37" s="5">
        <v>290972</v>
      </c>
      <c r="G37" s="5">
        <v>290698</v>
      </c>
      <c r="H37" s="26">
        <f t="shared" si="1"/>
        <v>99.90583286364324</v>
      </c>
    </row>
    <row r="38" spans="1:8" ht="44.25" customHeight="1">
      <c r="A38" s="8"/>
      <c r="B38" s="1"/>
      <c r="C38" s="1">
        <v>2360</v>
      </c>
      <c r="D38" s="2" t="s">
        <v>21</v>
      </c>
      <c r="E38" s="7">
        <v>294600</v>
      </c>
      <c r="F38" s="7">
        <v>364600</v>
      </c>
      <c r="G38" s="7">
        <v>367951</v>
      </c>
      <c r="H38" s="26">
        <f t="shared" si="1"/>
        <v>100.9190894130554</v>
      </c>
    </row>
    <row r="39" spans="1:8" ht="14.25">
      <c r="A39" s="9">
        <v>710</v>
      </c>
      <c r="B39" s="3"/>
      <c r="C39" s="3"/>
      <c r="D39" s="4" t="s">
        <v>22</v>
      </c>
      <c r="E39" s="6">
        <f>E40+E42+E44+E46</f>
        <v>465760</v>
      </c>
      <c r="F39" s="6">
        <f>F40+F42+F44+F46</f>
        <v>521041</v>
      </c>
      <c r="G39" s="6">
        <f>G40+G42+G44+G46</f>
        <v>521090</v>
      </c>
      <c r="H39" s="26">
        <f t="shared" si="1"/>
        <v>100.00940425033731</v>
      </c>
    </row>
    <row r="40" spans="1:8" ht="15">
      <c r="A40" s="8"/>
      <c r="B40" s="1">
        <v>71012</v>
      </c>
      <c r="C40" s="1"/>
      <c r="D40" s="2" t="s">
        <v>23</v>
      </c>
      <c r="E40" s="7">
        <f>E41</f>
        <v>100000</v>
      </c>
      <c r="F40" s="7">
        <f>F41</f>
        <v>100000</v>
      </c>
      <c r="G40" s="7">
        <f>G41</f>
        <v>100000</v>
      </c>
      <c r="H40" s="26">
        <f t="shared" si="1"/>
        <v>100</v>
      </c>
    </row>
    <row r="41" spans="1:8" ht="45.75" customHeight="1">
      <c r="A41" s="8"/>
      <c r="B41" s="1"/>
      <c r="C41" s="1">
        <v>2110</v>
      </c>
      <c r="D41" s="2" t="s">
        <v>6</v>
      </c>
      <c r="E41" s="7">
        <v>100000</v>
      </c>
      <c r="F41" s="7">
        <v>100000</v>
      </c>
      <c r="G41" s="7">
        <v>100000</v>
      </c>
      <c r="H41" s="26">
        <f t="shared" si="1"/>
        <v>100</v>
      </c>
    </row>
    <row r="42" spans="1:8" ht="15">
      <c r="A42" s="8"/>
      <c r="B42" s="1">
        <v>71013</v>
      </c>
      <c r="C42" s="1"/>
      <c r="D42" s="2" t="s">
        <v>24</v>
      </c>
      <c r="E42" s="7">
        <f>E43</f>
        <v>35000</v>
      </c>
      <c r="F42" s="7">
        <f>F43</f>
        <v>75000</v>
      </c>
      <c r="G42" s="7">
        <f>G43</f>
        <v>75000</v>
      </c>
      <c r="H42" s="26">
        <f t="shared" si="1"/>
        <v>100</v>
      </c>
    </row>
    <row r="43" spans="1:8" ht="48" customHeight="1">
      <c r="A43" s="8"/>
      <c r="B43" s="1"/>
      <c r="C43" s="1">
        <v>2110</v>
      </c>
      <c r="D43" s="2" t="s">
        <v>6</v>
      </c>
      <c r="E43" s="7">
        <v>35000</v>
      </c>
      <c r="F43" s="7">
        <v>75000</v>
      </c>
      <c r="G43" s="7">
        <v>75000</v>
      </c>
      <c r="H43" s="26">
        <f t="shared" si="1"/>
        <v>100</v>
      </c>
    </row>
    <row r="44" spans="1:8" ht="15">
      <c r="A44" s="8"/>
      <c r="B44" s="1">
        <v>71014</v>
      </c>
      <c r="C44" s="1"/>
      <c r="D44" s="2" t="s">
        <v>25</v>
      </c>
      <c r="E44" s="7">
        <f>E45</f>
        <v>15000</v>
      </c>
      <c r="F44" s="7">
        <f>F45</f>
        <v>15000</v>
      </c>
      <c r="G44" s="7">
        <f>G45</f>
        <v>15000</v>
      </c>
      <c r="H44" s="26">
        <f t="shared" si="1"/>
        <v>100</v>
      </c>
    </row>
    <row r="45" spans="1:8" ht="46.5" customHeight="1">
      <c r="A45" s="8"/>
      <c r="B45" s="1"/>
      <c r="C45" s="1">
        <v>2110</v>
      </c>
      <c r="D45" s="2" t="s">
        <v>6</v>
      </c>
      <c r="E45" s="7">
        <v>15000</v>
      </c>
      <c r="F45" s="7">
        <v>15000</v>
      </c>
      <c r="G45" s="7">
        <v>15000</v>
      </c>
      <c r="H45" s="26">
        <f t="shared" si="1"/>
        <v>100</v>
      </c>
    </row>
    <row r="46" spans="1:8" ht="15">
      <c r="A46" s="8"/>
      <c r="B46" s="1">
        <v>71015</v>
      </c>
      <c r="C46" s="1"/>
      <c r="D46" s="2" t="s">
        <v>26</v>
      </c>
      <c r="E46" s="7">
        <f>E47+E48+E49+E50</f>
        <v>315760</v>
      </c>
      <c r="F46" s="7">
        <f>F47+F48+F49+F50+F51</f>
        <v>331041</v>
      </c>
      <c r="G46" s="7">
        <f>G47+G48+G49+G50+G51</f>
        <v>331090</v>
      </c>
      <c r="H46" s="26">
        <f t="shared" si="1"/>
        <v>100.01480179192306</v>
      </c>
    </row>
    <row r="47" spans="1:8" ht="15">
      <c r="A47" s="8"/>
      <c r="B47" s="1"/>
      <c r="C47" s="1" t="s">
        <v>95</v>
      </c>
      <c r="D47" s="2" t="s">
        <v>11</v>
      </c>
      <c r="E47" s="7">
        <v>0</v>
      </c>
      <c r="F47" s="7">
        <v>0</v>
      </c>
      <c r="G47" s="7">
        <v>79</v>
      </c>
      <c r="H47" s="26">
        <v>0</v>
      </c>
    </row>
    <row r="48" spans="1:8" ht="15">
      <c r="A48" s="8"/>
      <c r="B48" s="1"/>
      <c r="C48" s="1" t="s">
        <v>98</v>
      </c>
      <c r="D48" s="2" t="s">
        <v>12</v>
      </c>
      <c r="E48" s="7">
        <v>50</v>
      </c>
      <c r="F48" s="7">
        <v>50</v>
      </c>
      <c r="G48" s="7">
        <v>36</v>
      </c>
      <c r="H48" s="26">
        <f t="shared" si="1"/>
        <v>72</v>
      </c>
    </row>
    <row r="49" spans="1:8" ht="15">
      <c r="A49" s="8"/>
      <c r="B49" s="1"/>
      <c r="C49" s="1" t="s">
        <v>99</v>
      </c>
      <c r="D49" s="2" t="s">
        <v>13</v>
      </c>
      <c r="E49" s="7">
        <v>50</v>
      </c>
      <c r="F49" s="7">
        <v>50</v>
      </c>
      <c r="G49" s="7">
        <v>42</v>
      </c>
      <c r="H49" s="26">
        <f t="shared" si="1"/>
        <v>84</v>
      </c>
    </row>
    <row r="50" spans="1:8" ht="45" customHeight="1">
      <c r="A50" s="8"/>
      <c r="B50" s="1"/>
      <c r="C50" s="1">
        <v>2110</v>
      </c>
      <c r="D50" s="2" t="s">
        <v>6</v>
      </c>
      <c r="E50" s="7">
        <v>315660</v>
      </c>
      <c r="F50" s="7">
        <v>330941</v>
      </c>
      <c r="G50" s="7">
        <v>330933</v>
      </c>
      <c r="H50" s="26">
        <f t="shared" si="1"/>
        <v>99.99758265068395</v>
      </c>
    </row>
    <row r="51" spans="1:8" ht="45.75" customHeight="1">
      <c r="A51" s="8"/>
      <c r="B51" s="1"/>
      <c r="C51" s="1">
        <v>6410</v>
      </c>
      <c r="D51" s="2" t="s">
        <v>27</v>
      </c>
      <c r="E51" s="7">
        <v>0</v>
      </c>
      <c r="F51" s="7">
        <v>0</v>
      </c>
      <c r="G51" s="7">
        <v>0</v>
      </c>
      <c r="H51" s="26">
        <v>0</v>
      </c>
    </row>
    <row r="52" spans="1:8" ht="14.25">
      <c r="A52" s="9">
        <v>750</v>
      </c>
      <c r="B52" s="3"/>
      <c r="C52" s="3"/>
      <c r="D52" s="4" t="s">
        <v>28</v>
      </c>
      <c r="E52" s="6">
        <f>E53+E55+E63+E61</f>
        <v>443876</v>
      </c>
      <c r="F52" s="6">
        <f>F53+F55+F61+F63</f>
        <v>504905</v>
      </c>
      <c r="G52" s="6">
        <f>G53+G55+G61+G63</f>
        <v>551308</v>
      </c>
      <c r="H52" s="26">
        <f t="shared" si="1"/>
        <v>109.19044176627285</v>
      </c>
    </row>
    <row r="53" spans="1:8" ht="15">
      <c r="A53" s="8"/>
      <c r="B53" s="1">
        <v>75011</v>
      </c>
      <c r="C53" s="1"/>
      <c r="D53" s="2" t="s">
        <v>29</v>
      </c>
      <c r="E53" s="7">
        <f>E54</f>
        <v>159456</v>
      </c>
      <c r="F53" s="7">
        <f>F54</f>
        <v>159456</v>
      </c>
      <c r="G53" s="7">
        <f>G54</f>
        <v>159456</v>
      </c>
      <c r="H53" s="26">
        <f t="shared" si="1"/>
        <v>100</v>
      </c>
    </row>
    <row r="54" spans="1:8" ht="46.5" customHeight="1">
      <c r="A54" s="8"/>
      <c r="B54" s="1"/>
      <c r="C54" s="1">
        <v>2110</v>
      </c>
      <c r="D54" s="2" t="s">
        <v>6</v>
      </c>
      <c r="E54" s="7">
        <v>159456</v>
      </c>
      <c r="F54" s="7">
        <v>159456</v>
      </c>
      <c r="G54" s="7">
        <v>159456</v>
      </c>
      <c r="H54" s="26">
        <f t="shared" si="1"/>
        <v>100</v>
      </c>
    </row>
    <row r="55" spans="1:8" ht="15">
      <c r="A55" s="8"/>
      <c r="B55" s="1">
        <v>75020</v>
      </c>
      <c r="C55" s="1"/>
      <c r="D55" s="2" t="s">
        <v>30</v>
      </c>
      <c r="E55" s="7">
        <f>E56+E57+E58+E59+E60</f>
        <v>137670</v>
      </c>
      <c r="F55" s="7">
        <f>SUM(F56:F60)</f>
        <v>193540</v>
      </c>
      <c r="G55" s="7">
        <f>SUM(G56:G60)</f>
        <v>244943</v>
      </c>
      <c r="H55" s="26">
        <f t="shared" si="1"/>
        <v>126.55936757259481</v>
      </c>
    </row>
    <row r="56" spans="1:8" ht="15">
      <c r="A56" s="8"/>
      <c r="B56" s="1"/>
      <c r="C56" s="1" t="s">
        <v>95</v>
      </c>
      <c r="D56" s="2" t="s">
        <v>11</v>
      </c>
      <c r="E56" s="7">
        <v>1800</v>
      </c>
      <c r="F56" s="7">
        <v>1400</v>
      </c>
      <c r="G56" s="7">
        <v>1140</v>
      </c>
      <c r="H56" s="26">
        <f t="shared" si="1"/>
        <v>81.42857142857143</v>
      </c>
    </row>
    <row r="57" spans="1:8" ht="47.25" customHeight="1">
      <c r="A57" s="8"/>
      <c r="B57" s="1"/>
      <c r="C57" s="1" t="s">
        <v>96</v>
      </c>
      <c r="D57" s="2" t="s">
        <v>31</v>
      </c>
      <c r="E57" s="7">
        <v>100870</v>
      </c>
      <c r="F57" s="7">
        <v>88370</v>
      </c>
      <c r="G57" s="7">
        <v>90011</v>
      </c>
      <c r="H57" s="26">
        <f t="shared" si="1"/>
        <v>101.85696503338238</v>
      </c>
    </row>
    <row r="58" spans="1:8" ht="16.5" customHeight="1">
      <c r="A58" s="8"/>
      <c r="B58" s="1"/>
      <c r="C58" s="1" t="s">
        <v>97</v>
      </c>
      <c r="D58" s="2" t="s">
        <v>55</v>
      </c>
      <c r="E58" s="7">
        <v>0</v>
      </c>
      <c r="F58" s="7">
        <v>160</v>
      </c>
      <c r="G58" s="7">
        <v>176</v>
      </c>
      <c r="H58" s="26">
        <f t="shared" si="1"/>
        <v>110.00000000000001</v>
      </c>
    </row>
    <row r="59" spans="1:8" ht="16.5" customHeight="1">
      <c r="A59" s="8"/>
      <c r="B59" s="1"/>
      <c r="C59" s="1" t="s">
        <v>98</v>
      </c>
      <c r="D59" s="2" t="s">
        <v>12</v>
      </c>
      <c r="E59" s="7">
        <v>25000</v>
      </c>
      <c r="F59" s="7">
        <v>93610</v>
      </c>
      <c r="G59" s="7">
        <v>118828</v>
      </c>
      <c r="H59" s="26">
        <f t="shared" si="1"/>
        <v>126.9394295481252</v>
      </c>
    </row>
    <row r="60" spans="1:8" ht="16.5" customHeight="1">
      <c r="A60" s="8"/>
      <c r="B60" s="1"/>
      <c r="C60" s="1" t="s">
        <v>99</v>
      </c>
      <c r="D60" s="2" t="s">
        <v>13</v>
      </c>
      <c r="E60" s="7">
        <v>10000</v>
      </c>
      <c r="F60" s="7">
        <v>10000</v>
      </c>
      <c r="G60" s="7">
        <v>34788</v>
      </c>
      <c r="H60" s="26">
        <f t="shared" si="1"/>
        <v>347.88</v>
      </c>
    </row>
    <row r="61" spans="1:8" ht="15.75" customHeight="1">
      <c r="A61" s="8"/>
      <c r="B61" s="1">
        <v>75045</v>
      </c>
      <c r="C61" s="1"/>
      <c r="D61" s="2" t="s">
        <v>135</v>
      </c>
      <c r="E61" s="7">
        <f>E62</f>
        <v>55000</v>
      </c>
      <c r="F61" s="7">
        <f>F62</f>
        <v>48159</v>
      </c>
      <c r="G61" s="7">
        <f>G62</f>
        <v>48159</v>
      </c>
      <c r="H61" s="26">
        <f t="shared" si="1"/>
        <v>100</v>
      </c>
    </row>
    <row r="62" spans="1:8" ht="48.75" customHeight="1">
      <c r="A62" s="8"/>
      <c r="B62" s="1"/>
      <c r="C62" s="1">
        <v>2110</v>
      </c>
      <c r="D62" s="2" t="s">
        <v>6</v>
      </c>
      <c r="E62" s="7">
        <v>55000</v>
      </c>
      <c r="F62" s="7">
        <v>48159</v>
      </c>
      <c r="G62" s="7">
        <v>48159</v>
      </c>
      <c r="H62" s="26">
        <f t="shared" si="1"/>
        <v>100</v>
      </c>
    </row>
    <row r="63" spans="1:8" ht="15" customHeight="1">
      <c r="A63" s="8"/>
      <c r="B63" s="1">
        <v>75075</v>
      </c>
      <c r="C63" s="1"/>
      <c r="D63" s="2" t="s">
        <v>104</v>
      </c>
      <c r="E63" s="7">
        <f>E65+E66</f>
        <v>91750</v>
      </c>
      <c r="F63" s="7">
        <f>F65+F64+F66</f>
        <v>103750</v>
      </c>
      <c r="G63" s="7">
        <f>G65+G64+G66</f>
        <v>98750</v>
      </c>
      <c r="H63" s="26">
        <f t="shared" si="1"/>
        <v>95.18072289156626</v>
      </c>
    </row>
    <row r="64" spans="1:8" ht="15" customHeight="1">
      <c r="A64" s="8"/>
      <c r="B64" s="1"/>
      <c r="C64" s="1" t="s">
        <v>99</v>
      </c>
      <c r="D64" s="2" t="s">
        <v>13</v>
      </c>
      <c r="E64" s="7">
        <v>0</v>
      </c>
      <c r="F64" s="7">
        <v>2000</v>
      </c>
      <c r="G64" s="7">
        <v>2000</v>
      </c>
      <c r="H64" s="26"/>
    </row>
    <row r="65" spans="1:8" ht="30.75" customHeight="1">
      <c r="A65" s="8"/>
      <c r="B65" s="1"/>
      <c r="C65" s="1">
        <v>2310</v>
      </c>
      <c r="D65" s="2" t="s">
        <v>49</v>
      </c>
      <c r="E65" s="7">
        <v>91750</v>
      </c>
      <c r="F65" s="7">
        <v>91750</v>
      </c>
      <c r="G65" s="7">
        <v>91750</v>
      </c>
      <c r="H65" s="26">
        <f t="shared" si="1"/>
        <v>100</v>
      </c>
    </row>
    <row r="66" spans="1:8" ht="46.5" customHeight="1">
      <c r="A66" s="8"/>
      <c r="B66" s="1"/>
      <c r="C66" s="1">
        <v>2700</v>
      </c>
      <c r="D66" s="2" t="s">
        <v>125</v>
      </c>
      <c r="E66" s="7">
        <v>0</v>
      </c>
      <c r="F66" s="7">
        <v>10000</v>
      </c>
      <c r="G66" s="7">
        <v>5000</v>
      </c>
      <c r="H66" s="26">
        <f t="shared" si="1"/>
        <v>50</v>
      </c>
    </row>
    <row r="67" spans="1:8" ht="28.5" customHeight="1">
      <c r="A67" s="8"/>
      <c r="B67" s="1"/>
      <c r="C67" s="1">
        <v>2708</v>
      </c>
      <c r="D67" s="2" t="s">
        <v>16</v>
      </c>
      <c r="E67" s="7">
        <v>0</v>
      </c>
      <c r="F67" s="7">
        <v>0</v>
      </c>
      <c r="G67" s="7">
        <v>0</v>
      </c>
      <c r="H67" s="26">
        <v>0</v>
      </c>
    </row>
    <row r="68" spans="1:8" ht="45.75" customHeight="1">
      <c r="A68" s="11">
        <v>751</v>
      </c>
      <c r="B68" s="1"/>
      <c r="C68" s="1"/>
      <c r="D68" s="13" t="s">
        <v>153</v>
      </c>
      <c r="E68" s="7">
        <v>0</v>
      </c>
      <c r="F68" s="7">
        <v>19952</v>
      </c>
      <c r="G68" s="7">
        <v>19552</v>
      </c>
      <c r="H68" s="26">
        <f t="shared" si="1"/>
        <v>97.99518845228549</v>
      </c>
    </row>
    <row r="69" spans="1:8" ht="48" customHeight="1">
      <c r="A69" s="8"/>
      <c r="B69" s="1">
        <v>75109</v>
      </c>
      <c r="C69" s="1"/>
      <c r="D69" s="2" t="s">
        <v>154</v>
      </c>
      <c r="E69" s="7">
        <v>0</v>
      </c>
      <c r="F69" s="7">
        <f>F68</f>
        <v>19952</v>
      </c>
      <c r="G69" s="7">
        <f>G68</f>
        <v>19552</v>
      </c>
      <c r="H69" s="26">
        <f t="shared" si="1"/>
        <v>97.99518845228549</v>
      </c>
    </row>
    <row r="70" spans="1:8" ht="45.75" customHeight="1">
      <c r="A70" s="8"/>
      <c r="B70" s="1"/>
      <c r="C70" s="1">
        <v>2110</v>
      </c>
      <c r="D70" s="2" t="s">
        <v>6</v>
      </c>
      <c r="E70" s="7">
        <v>0</v>
      </c>
      <c r="F70" s="7">
        <f>F69</f>
        <v>19952</v>
      </c>
      <c r="G70" s="7">
        <f>G69</f>
        <v>19552</v>
      </c>
      <c r="H70" s="26">
        <f t="shared" si="1"/>
        <v>97.99518845228549</v>
      </c>
    </row>
    <row r="71" spans="1:8" ht="14.25">
      <c r="A71" s="9">
        <v>752</v>
      </c>
      <c r="B71" s="3"/>
      <c r="C71" s="3"/>
      <c r="D71" s="4" t="s">
        <v>32</v>
      </c>
      <c r="E71" s="6">
        <f aca="true" t="shared" si="2" ref="E71:G72">E72</f>
        <v>1800</v>
      </c>
      <c r="F71" s="6">
        <f t="shared" si="2"/>
        <v>1800</v>
      </c>
      <c r="G71" s="6">
        <f t="shared" si="2"/>
        <v>1800</v>
      </c>
      <c r="H71" s="26">
        <f t="shared" si="1"/>
        <v>100</v>
      </c>
    </row>
    <row r="72" spans="1:8" ht="15">
      <c r="A72" s="8"/>
      <c r="B72" s="1">
        <v>75212</v>
      </c>
      <c r="C72" s="1"/>
      <c r="D72" s="2" t="s">
        <v>33</v>
      </c>
      <c r="E72" s="7">
        <f t="shared" si="2"/>
        <v>1800</v>
      </c>
      <c r="F72" s="7">
        <f t="shared" si="2"/>
        <v>1800</v>
      </c>
      <c r="G72" s="7">
        <f t="shared" si="2"/>
        <v>1800</v>
      </c>
      <c r="H72" s="26">
        <f t="shared" si="1"/>
        <v>100</v>
      </c>
    </row>
    <row r="73" spans="1:8" ht="46.5" customHeight="1">
      <c r="A73" s="8"/>
      <c r="B73" s="1"/>
      <c r="C73" s="1">
        <v>2110</v>
      </c>
      <c r="D73" s="2" t="s">
        <v>6</v>
      </c>
      <c r="E73" s="7">
        <v>1800</v>
      </c>
      <c r="F73" s="7">
        <v>1800</v>
      </c>
      <c r="G73" s="7">
        <v>1800</v>
      </c>
      <c r="H73" s="26">
        <f t="shared" si="1"/>
        <v>100</v>
      </c>
    </row>
    <row r="74" spans="1:8" ht="31.5" customHeight="1">
      <c r="A74" s="11">
        <v>754</v>
      </c>
      <c r="B74" s="12"/>
      <c r="C74" s="12"/>
      <c r="D74" s="13" t="s">
        <v>108</v>
      </c>
      <c r="E74" s="14">
        <f>E75</f>
        <v>3000</v>
      </c>
      <c r="F74" s="14">
        <f>F75+F77</f>
        <v>93000</v>
      </c>
      <c r="G74" s="14">
        <f>G75+G77</f>
        <v>93000</v>
      </c>
      <c r="H74" s="26">
        <f aca="true" t="shared" si="3" ref="H74:H141">(G74/F74)*100</f>
        <v>100</v>
      </c>
    </row>
    <row r="75" spans="1:8" ht="16.5" customHeight="1">
      <c r="A75" s="8"/>
      <c r="B75" s="1">
        <v>75414</v>
      </c>
      <c r="C75" s="1"/>
      <c r="D75" s="2" t="s">
        <v>113</v>
      </c>
      <c r="E75" s="5">
        <f>E76</f>
        <v>3000</v>
      </c>
      <c r="F75" s="5">
        <f>F76</f>
        <v>3000</v>
      </c>
      <c r="G75" s="5">
        <f>G76</f>
        <v>3000</v>
      </c>
      <c r="H75" s="26">
        <f t="shared" si="3"/>
        <v>100</v>
      </c>
    </row>
    <row r="76" spans="1:8" ht="45" customHeight="1">
      <c r="A76" s="8"/>
      <c r="B76" s="1"/>
      <c r="C76" s="1">
        <v>2110</v>
      </c>
      <c r="D76" s="2" t="s">
        <v>6</v>
      </c>
      <c r="E76" s="5">
        <v>3000</v>
      </c>
      <c r="F76" s="5">
        <v>3000</v>
      </c>
      <c r="G76" s="5">
        <v>3000</v>
      </c>
      <c r="H76" s="26">
        <f t="shared" si="3"/>
        <v>100</v>
      </c>
    </row>
    <row r="77" spans="1:8" ht="21" customHeight="1">
      <c r="A77" s="8"/>
      <c r="B77" s="1"/>
      <c r="C77" s="1">
        <v>75478</v>
      </c>
      <c r="D77" s="2" t="s">
        <v>109</v>
      </c>
      <c r="E77" s="5">
        <v>0</v>
      </c>
      <c r="F77" s="5">
        <v>90000</v>
      </c>
      <c r="G77" s="5">
        <v>90000</v>
      </c>
      <c r="H77" s="26">
        <f t="shared" si="3"/>
        <v>100</v>
      </c>
    </row>
    <row r="78" spans="1:8" ht="33" customHeight="1">
      <c r="A78" s="8"/>
      <c r="B78" s="1"/>
      <c r="C78" s="1">
        <v>2130</v>
      </c>
      <c r="D78" s="2" t="s">
        <v>123</v>
      </c>
      <c r="E78" s="5">
        <v>0</v>
      </c>
      <c r="F78" s="5">
        <v>90000</v>
      </c>
      <c r="G78" s="5">
        <v>90000</v>
      </c>
      <c r="H78" s="26">
        <f t="shared" si="3"/>
        <v>100</v>
      </c>
    </row>
    <row r="79" spans="1:8" ht="58.5" customHeight="1">
      <c r="A79" s="9">
        <v>756</v>
      </c>
      <c r="B79" s="3"/>
      <c r="C79" s="3"/>
      <c r="D79" s="4" t="s">
        <v>34</v>
      </c>
      <c r="E79" s="6">
        <f>E80+E84</f>
        <v>8253173</v>
      </c>
      <c r="F79" s="6">
        <f>F80+F84</f>
        <v>8291173</v>
      </c>
      <c r="G79" s="6">
        <f>G80+G84</f>
        <v>8189280</v>
      </c>
      <c r="H79" s="26">
        <f t="shared" si="3"/>
        <v>98.77106653063444</v>
      </c>
    </row>
    <row r="80" spans="1:8" ht="27.75" customHeight="1">
      <c r="A80" s="8"/>
      <c r="B80" s="1">
        <v>75618</v>
      </c>
      <c r="C80" s="1"/>
      <c r="D80" s="2" t="s">
        <v>35</v>
      </c>
      <c r="E80" s="7">
        <f>E81+E82+E83</f>
        <v>1470000</v>
      </c>
      <c r="F80" s="7">
        <f>F81+F82</f>
        <v>1508000</v>
      </c>
      <c r="G80" s="7">
        <f>G81+G82+G83</f>
        <v>1547359</v>
      </c>
      <c r="H80" s="26">
        <f t="shared" si="3"/>
        <v>102.61001326259947</v>
      </c>
    </row>
    <row r="81" spans="1:8" ht="18.75" customHeight="1">
      <c r="A81" s="8"/>
      <c r="B81" s="1"/>
      <c r="C81" s="1" t="s">
        <v>92</v>
      </c>
      <c r="D81" s="2" t="s">
        <v>36</v>
      </c>
      <c r="E81" s="7">
        <v>1300000</v>
      </c>
      <c r="F81" s="7">
        <v>1300000</v>
      </c>
      <c r="G81" s="7">
        <v>1316057</v>
      </c>
      <c r="H81" s="26">
        <f t="shared" si="3"/>
        <v>101.23515384615385</v>
      </c>
    </row>
    <row r="82" spans="1:8" ht="30" customHeight="1">
      <c r="A82" s="8"/>
      <c r="B82" s="1"/>
      <c r="C82" s="1" t="s">
        <v>117</v>
      </c>
      <c r="D82" s="2" t="s">
        <v>145</v>
      </c>
      <c r="E82" s="7">
        <v>170000</v>
      </c>
      <c r="F82" s="7">
        <v>208000</v>
      </c>
      <c r="G82" s="7">
        <v>227845</v>
      </c>
      <c r="H82" s="26">
        <f t="shared" si="3"/>
        <v>109.54086538461539</v>
      </c>
    </row>
    <row r="83" spans="1:8" ht="17.25" customHeight="1">
      <c r="A83" s="8"/>
      <c r="B83" s="1"/>
      <c r="C83" s="1" t="s">
        <v>131</v>
      </c>
      <c r="D83" s="2" t="s">
        <v>136</v>
      </c>
      <c r="E83" s="7">
        <v>0</v>
      </c>
      <c r="F83" s="7">
        <v>0</v>
      </c>
      <c r="G83" s="7">
        <v>3457</v>
      </c>
      <c r="H83" s="26">
        <v>0</v>
      </c>
    </row>
    <row r="84" spans="1:8" ht="18" customHeight="1">
      <c r="A84" s="8"/>
      <c r="B84" s="1">
        <v>75622</v>
      </c>
      <c r="C84" s="1"/>
      <c r="D84" s="2" t="s">
        <v>37</v>
      </c>
      <c r="E84" s="7">
        <f>E85+E86</f>
        <v>6783173</v>
      </c>
      <c r="F84" s="7">
        <f>F85+F86</f>
        <v>6783173</v>
      </c>
      <c r="G84" s="7">
        <f>G85+G86</f>
        <v>6641921</v>
      </c>
      <c r="H84" s="26">
        <f t="shared" si="3"/>
        <v>97.91761171357416</v>
      </c>
    </row>
    <row r="85" spans="1:8" ht="15">
      <c r="A85" s="8"/>
      <c r="B85" s="1"/>
      <c r="C85" s="1" t="s">
        <v>100</v>
      </c>
      <c r="D85" s="2" t="s">
        <v>38</v>
      </c>
      <c r="E85" s="7">
        <v>6683173</v>
      </c>
      <c r="F85" s="7">
        <v>6683173</v>
      </c>
      <c r="G85" s="7">
        <v>6537095</v>
      </c>
      <c r="H85" s="26">
        <f t="shared" si="3"/>
        <v>97.8142418279461</v>
      </c>
    </row>
    <row r="86" spans="1:8" ht="15">
      <c r="A86" s="8"/>
      <c r="B86" s="1"/>
      <c r="C86" s="1" t="s">
        <v>101</v>
      </c>
      <c r="D86" s="2" t="s">
        <v>39</v>
      </c>
      <c r="E86" s="7">
        <v>100000</v>
      </c>
      <c r="F86" s="7">
        <v>100000</v>
      </c>
      <c r="G86" s="7">
        <v>104826</v>
      </c>
      <c r="H86" s="26">
        <f t="shared" si="3"/>
        <v>104.826</v>
      </c>
    </row>
    <row r="87" spans="1:8" ht="14.25">
      <c r="A87" s="9">
        <v>758</v>
      </c>
      <c r="B87" s="3"/>
      <c r="C87" s="3"/>
      <c r="D87" s="4" t="s">
        <v>40</v>
      </c>
      <c r="E87" s="6">
        <f>E88+E92+E94</f>
        <v>19714371</v>
      </c>
      <c r="F87" s="6">
        <f>F88+F92+F94+F90</f>
        <v>23526742</v>
      </c>
      <c r="G87" s="6">
        <f>G88+G92+G94+G90</f>
        <v>23526742</v>
      </c>
      <c r="H87" s="26">
        <f t="shared" si="3"/>
        <v>100</v>
      </c>
    </row>
    <row r="88" spans="1:8" ht="28.5" customHeight="1">
      <c r="A88" s="8"/>
      <c r="B88" s="1">
        <v>75801</v>
      </c>
      <c r="C88" s="1"/>
      <c r="D88" s="2" t="s">
        <v>41</v>
      </c>
      <c r="E88" s="7">
        <f>E89</f>
        <v>15084414</v>
      </c>
      <c r="F88" s="7">
        <f>F89</f>
        <v>15284267</v>
      </c>
      <c r="G88" s="7">
        <f>G89</f>
        <v>15284267</v>
      </c>
      <c r="H88" s="26">
        <f t="shared" si="3"/>
        <v>100</v>
      </c>
    </row>
    <row r="89" spans="1:8" ht="15">
      <c r="A89" s="8"/>
      <c r="B89" s="1"/>
      <c r="C89" s="1">
        <v>2920</v>
      </c>
      <c r="D89" s="2" t="s">
        <v>42</v>
      </c>
      <c r="E89" s="7">
        <v>15084414</v>
      </c>
      <c r="F89" s="7">
        <v>15284267</v>
      </c>
      <c r="G89" s="7">
        <v>15284267</v>
      </c>
      <c r="H89" s="26">
        <f t="shared" si="3"/>
        <v>100</v>
      </c>
    </row>
    <row r="90" spans="1:8" ht="30">
      <c r="A90" s="8"/>
      <c r="B90" s="1">
        <v>75802</v>
      </c>
      <c r="C90" s="1"/>
      <c r="D90" s="2" t="s">
        <v>155</v>
      </c>
      <c r="E90" s="7">
        <v>0</v>
      </c>
      <c r="F90" s="7">
        <f>F91</f>
        <v>3612518</v>
      </c>
      <c r="G90" s="7">
        <f>G91</f>
        <v>3612518</v>
      </c>
      <c r="H90" s="26">
        <f t="shared" si="3"/>
        <v>100</v>
      </c>
    </row>
    <row r="91" spans="1:8" ht="15">
      <c r="A91" s="8"/>
      <c r="B91" s="1"/>
      <c r="C91" s="1">
        <v>2760</v>
      </c>
      <c r="D91" s="2" t="s">
        <v>159</v>
      </c>
      <c r="E91" s="7">
        <v>0</v>
      </c>
      <c r="F91" s="7">
        <v>3612518</v>
      </c>
      <c r="G91" s="7">
        <v>3612518</v>
      </c>
      <c r="H91" s="26">
        <f t="shared" si="3"/>
        <v>100</v>
      </c>
    </row>
    <row r="92" spans="1:8" ht="15">
      <c r="A92" s="8"/>
      <c r="B92" s="1">
        <v>75803</v>
      </c>
      <c r="C92" s="1"/>
      <c r="D92" s="2" t="s">
        <v>43</v>
      </c>
      <c r="E92" s="7">
        <f>E93</f>
        <v>3790128</v>
      </c>
      <c r="F92" s="7">
        <f>F93</f>
        <v>3790128</v>
      </c>
      <c r="G92" s="7">
        <f>G93</f>
        <v>3790128</v>
      </c>
      <c r="H92" s="26">
        <f t="shared" si="3"/>
        <v>100</v>
      </c>
    </row>
    <row r="93" spans="1:8" ht="15">
      <c r="A93" s="8"/>
      <c r="B93" s="1"/>
      <c r="C93" s="1">
        <v>2920</v>
      </c>
      <c r="D93" s="2" t="s">
        <v>42</v>
      </c>
      <c r="E93" s="7">
        <v>3790128</v>
      </c>
      <c r="F93" s="7">
        <v>3790128</v>
      </c>
      <c r="G93" s="7">
        <v>3790128</v>
      </c>
      <c r="H93" s="26">
        <f t="shared" si="3"/>
        <v>100</v>
      </c>
    </row>
    <row r="94" spans="1:8" ht="15">
      <c r="A94" s="8"/>
      <c r="B94" s="1">
        <v>75832</v>
      </c>
      <c r="C94" s="2"/>
      <c r="D94" s="2" t="s">
        <v>44</v>
      </c>
      <c r="E94" s="7">
        <f>E95</f>
        <v>839829</v>
      </c>
      <c r="F94" s="7">
        <f>F95</f>
        <v>839829</v>
      </c>
      <c r="G94" s="7">
        <f>G95</f>
        <v>839829</v>
      </c>
      <c r="H94" s="26">
        <f t="shared" si="3"/>
        <v>100</v>
      </c>
    </row>
    <row r="95" spans="1:8" ht="15">
      <c r="A95" s="8"/>
      <c r="B95" s="1"/>
      <c r="C95" s="1">
        <v>2920</v>
      </c>
      <c r="D95" s="2" t="s">
        <v>42</v>
      </c>
      <c r="E95" s="7">
        <v>839829</v>
      </c>
      <c r="F95" s="7">
        <v>839829</v>
      </c>
      <c r="G95" s="7">
        <v>839829</v>
      </c>
      <c r="H95" s="26">
        <f t="shared" si="3"/>
        <v>100</v>
      </c>
    </row>
    <row r="96" spans="1:8" ht="14.25">
      <c r="A96" s="9">
        <v>801</v>
      </c>
      <c r="B96" s="3"/>
      <c r="C96" s="3"/>
      <c r="D96" s="4" t="s">
        <v>45</v>
      </c>
      <c r="E96" s="6">
        <f>E97+E100+E106+E108+E110+E116+E121+E123</f>
        <v>4798517</v>
      </c>
      <c r="F96" s="6">
        <f>F97+F100+F106+F108+F110+F116+F121+F123</f>
        <v>4664883</v>
      </c>
      <c r="G96" s="6">
        <f>G97+G100+G106+G108+G110+G116+G121+G123</f>
        <v>4308751</v>
      </c>
      <c r="H96" s="26">
        <f t="shared" si="3"/>
        <v>92.3656820546196</v>
      </c>
    </row>
    <row r="97" spans="1:8" ht="15">
      <c r="A97" s="8"/>
      <c r="B97" s="1">
        <v>80102</v>
      </c>
      <c r="C97" s="1"/>
      <c r="D97" s="2" t="s">
        <v>46</v>
      </c>
      <c r="E97" s="7">
        <f>E98+E99</f>
        <v>230</v>
      </c>
      <c r="F97" s="7">
        <f>F98+F99</f>
        <v>230</v>
      </c>
      <c r="G97" s="7">
        <f>G98+G99</f>
        <v>335</v>
      </c>
      <c r="H97" s="26">
        <f t="shared" si="3"/>
        <v>145.65217391304347</v>
      </c>
    </row>
    <row r="98" spans="1:8" ht="15">
      <c r="A98" s="8"/>
      <c r="B98" s="1"/>
      <c r="C98" s="1" t="s">
        <v>98</v>
      </c>
      <c r="D98" s="2" t="s">
        <v>12</v>
      </c>
      <c r="E98" s="7">
        <v>130</v>
      </c>
      <c r="F98" s="7">
        <v>130</v>
      </c>
      <c r="G98" s="7">
        <v>197</v>
      </c>
      <c r="H98" s="26">
        <f t="shared" si="3"/>
        <v>151.53846153846155</v>
      </c>
    </row>
    <row r="99" spans="1:8" ht="15">
      <c r="A99" s="8"/>
      <c r="B99" s="1"/>
      <c r="C99" s="1" t="s">
        <v>99</v>
      </c>
      <c r="D99" s="2" t="s">
        <v>13</v>
      </c>
      <c r="E99" s="7">
        <v>100</v>
      </c>
      <c r="F99" s="7">
        <v>100</v>
      </c>
      <c r="G99" s="7">
        <v>138</v>
      </c>
      <c r="H99" s="26">
        <f t="shared" si="3"/>
        <v>138</v>
      </c>
    </row>
    <row r="100" spans="1:8" ht="16.5" customHeight="1">
      <c r="A100" s="8"/>
      <c r="B100" s="1">
        <v>80110</v>
      </c>
      <c r="C100" s="1"/>
      <c r="D100" s="2" t="s">
        <v>47</v>
      </c>
      <c r="E100" s="7">
        <f>E101+E102+E103+E104+E105</f>
        <v>4395168</v>
      </c>
      <c r="F100" s="7">
        <f>F101+F102+F103+F104+F105</f>
        <v>4131302</v>
      </c>
      <c r="G100" s="7">
        <f>G101+G102+G103+G104+G105</f>
        <v>3842707</v>
      </c>
      <c r="H100" s="26">
        <f t="shared" si="3"/>
        <v>93.01442983350043</v>
      </c>
    </row>
    <row r="101" spans="1:8" ht="61.5" customHeight="1">
      <c r="A101" s="8"/>
      <c r="B101" s="1"/>
      <c r="C101" s="1" t="s">
        <v>96</v>
      </c>
      <c r="D101" s="2" t="s">
        <v>48</v>
      </c>
      <c r="E101" s="7">
        <v>5210</v>
      </c>
      <c r="F101" s="7">
        <v>5210</v>
      </c>
      <c r="G101" s="7">
        <v>11070</v>
      </c>
      <c r="H101" s="26">
        <f t="shared" si="3"/>
        <v>212.4760076775432</v>
      </c>
    </row>
    <row r="102" spans="1:8" ht="15">
      <c r="A102" s="8"/>
      <c r="B102" s="1"/>
      <c r="C102" s="1" t="s">
        <v>98</v>
      </c>
      <c r="D102" s="2" t="s">
        <v>12</v>
      </c>
      <c r="E102" s="7">
        <v>110</v>
      </c>
      <c r="F102" s="7">
        <v>110</v>
      </c>
      <c r="G102" s="7">
        <v>236</v>
      </c>
      <c r="H102" s="26">
        <f t="shared" si="3"/>
        <v>214.54545454545456</v>
      </c>
    </row>
    <row r="103" spans="1:8" ht="15">
      <c r="A103" s="8"/>
      <c r="B103" s="1"/>
      <c r="C103" s="1" t="s">
        <v>99</v>
      </c>
      <c r="D103" s="2" t="s">
        <v>13</v>
      </c>
      <c r="E103" s="7">
        <v>210</v>
      </c>
      <c r="F103" s="7">
        <v>210</v>
      </c>
      <c r="G103" s="7">
        <v>479</v>
      </c>
      <c r="H103" s="26">
        <f t="shared" si="3"/>
        <v>228.09523809523807</v>
      </c>
    </row>
    <row r="104" spans="1:8" ht="29.25" customHeight="1">
      <c r="A104" s="8"/>
      <c r="B104" s="1"/>
      <c r="C104" s="1">
        <v>2310</v>
      </c>
      <c r="D104" s="2" t="s">
        <v>49</v>
      </c>
      <c r="E104" s="7">
        <v>4349638</v>
      </c>
      <c r="F104" s="7">
        <v>4065772</v>
      </c>
      <c r="G104" s="7">
        <v>3775413</v>
      </c>
      <c r="H104" s="26">
        <f t="shared" si="3"/>
        <v>92.85845344992292</v>
      </c>
    </row>
    <row r="105" spans="1:8" ht="45" customHeight="1">
      <c r="A105" s="8"/>
      <c r="B105" s="1"/>
      <c r="C105" s="1">
        <v>6610</v>
      </c>
      <c r="D105" s="2" t="s">
        <v>114</v>
      </c>
      <c r="E105" s="7">
        <v>40000</v>
      </c>
      <c r="F105" s="7">
        <v>60000</v>
      </c>
      <c r="G105" s="7">
        <v>55509</v>
      </c>
      <c r="H105" s="26">
        <f t="shared" si="3"/>
        <v>92.515</v>
      </c>
    </row>
    <row r="106" spans="1:8" ht="15">
      <c r="A106" s="8"/>
      <c r="B106" s="1">
        <v>80111</v>
      </c>
      <c r="C106" s="1"/>
      <c r="D106" s="2" t="s">
        <v>50</v>
      </c>
      <c r="E106" s="7">
        <f>E107</f>
        <v>80</v>
      </c>
      <c r="F106" s="7">
        <f>F107</f>
        <v>80</v>
      </c>
      <c r="G106" s="7">
        <f>G107</f>
        <v>84</v>
      </c>
      <c r="H106" s="26">
        <f t="shared" si="3"/>
        <v>105</v>
      </c>
    </row>
    <row r="107" spans="1:8" ht="15">
      <c r="A107" s="8"/>
      <c r="B107" s="1"/>
      <c r="C107" s="1" t="s">
        <v>99</v>
      </c>
      <c r="D107" s="2" t="s">
        <v>13</v>
      </c>
      <c r="E107" s="7">
        <v>80</v>
      </c>
      <c r="F107" s="7">
        <v>80</v>
      </c>
      <c r="G107" s="7">
        <v>84</v>
      </c>
      <c r="H107" s="26">
        <f t="shared" si="3"/>
        <v>105</v>
      </c>
    </row>
    <row r="108" spans="1:8" ht="15">
      <c r="A108" s="8"/>
      <c r="B108" s="1">
        <v>80113</v>
      </c>
      <c r="C108" s="1"/>
      <c r="D108" s="2" t="s">
        <v>51</v>
      </c>
      <c r="E108" s="7">
        <f>E109</f>
        <v>32500</v>
      </c>
      <c r="F108" s="7">
        <f>F109</f>
        <v>31900</v>
      </c>
      <c r="G108" s="7">
        <f>G109</f>
        <v>27868</v>
      </c>
      <c r="H108" s="26">
        <f t="shared" si="3"/>
        <v>87.36050156739812</v>
      </c>
    </row>
    <row r="109" spans="1:8" ht="45.75" customHeight="1">
      <c r="A109" s="8"/>
      <c r="B109" s="1"/>
      <c r="C109" s="1">
        <v>2310</v>
      </c>
      <c r="D109" s="2" t="s">
        <v>52</v>
      </c>
      <c r="E109" s="7">
        <v>32500</v>
      </c>
      <c r="F109" s="7">
        <v>31900</v>
      </c>
      <c r="G109" s="7">
        <v>27868</v>
      </c>
      <c r="H109" s="26">
        <f t="shared" si="3"/>
        <v>87.36050156739812</v>
      </c>
    </row>
    <row r="110" spans="1:8" ht="15">
      <c r="A110" s="8"/>
      <c r="B110" s="1">
        <v>80120</v>
      </c>
      <c r="C110" s="1"/>
      <c r="D110" s="2" t="s">
        <v>53</v>
      </c>
      <c r="E110" s="7">
        <f>E111+E112+E113+E114+E115</f>
        <v>7020</v>
      </c>
      <c r="F110" s="7">
        <f>F111+F112+F113+F114+F115</f>
        <v>107625</v>
      </c>
      <c r="G110" s="7">
        <f>G111+G112+G113+G114+G115</f>
        <v>104576</v>
      </c>
      <c r="H110" s="26">
        <f t="shared" si="3"/>
        <v>97.16701509872242</v>
      </c>
    </row>
    <row r="111" spans="1:8" ht="15">
      <c r="A111" s="8"/>
      <c r="B111" s="1"/>
      <c r="C111" s="1" t="s">
        <v>95</v>
      </c>
      <c r="D111" s="2" t="s">
        <v>11</v>
      </c>
      <c r="E111" s="7">
        <v>600</v>
      </c>
      <c r="F111" s="7">
        <v>600</v>
      </c>
      <c r="G111" s="7">
        <v>529</v>
      </c>
      <c r="H111" s="26">
        <f t="shared" si="3"/>
        <v>88.16666666666667</v>
      </c>
    </row>
    <row r="112" spans="1:8" ht="63" customHeight="1">
      <c r="A112" s="8"/>
      <c r="B112" s="1"/>
      <c r="C112" s="1" t="s">
        <v>96</v>
      </c>
      <c r="D112" s="2" t="s">
        <v>48</v>
      </c>
      <c r="E112" s="7">
        <v>5000</v>
      </c>
      <c r="F112" s="7">
        <v>5000</v>
      </c>
      <c r="G112" s="7">
        <v>2985</v>
      </c>
      <c r="H112" s="26">
        <f t="shared" si="3"/>
        <v>59.699999999999996</v>
      </c>
    </row>
    <row r="113" spans="1:8" ht="15">
      <c r="A113" s="8"/>
      <c r="B113" s="1"/>
      <c r="C113" s="1" t="s">
        <v>98</v>
      </c>
      <c r="D113" s="2" t="s">
        <v>12</v>
      </c>
      <c r="E113" s="7">
        <v>670</v>
      </c>
      <c r="F113" s="7">
        <v>670</v>
      </c>
      <c r="G113" s="7">
        <v>567</v>
      </c>
      <c r="H113" s="26">
        <f t="shared" si="3"/>
        <v>84.6268656716418</v>
      </c>
    </row>
    <row r="114" spans="1:8" ht="15">
      <c r="A114" s="8"/>
      <c r="B114" s="1"/>
      <c r="C114" s="1" t="s">
        <v>99</v>
      </c>
      <c r="D114" s="2" t="s">
        <v>13</v>
      </c>
      <c r="E114" s="7">
        <v>750</v>
      </c>
      <c r="F114" s="7">
        <v>750</v>
      </c>
      <c r="G114" s="7">
        <v>909</v>
      </c>
      <c r="H114" s="26">
        <f t="shared" si="3"/>
        <v>121.2</v>
      </c>
    </row>
    <row r="115" spans="1:8" ht="45">
      <c r="A115" s="8"/>
      <c r="B115" s="1"/>
      <c r="C115" s="1">
        <v>2700</v>
      </c>
      <c r="D115" s="2" t="s">
        <v>111</v>
      </c>
      <c r="E115" s="7">
        <v>0</v>
      </c>
      <c r="F115" s="7">
        <v>100605</v>
      </c>
      <c r="G115" s="7">
        <v>99586</v>
      </c>
      <c r="H115" s="26">
        <f t="shared" si="3"/>
        <v>98.9871278763481</v>
      </c>
    </row>
    <row r="116" spans="1:8" ht="15">
      <c r="A116" s="8"/>
      <c r="B116" s="1">
        <v>80130</v>
      </c>
      <c r="C116" s="1"/>
      <c r="D116" s="2" t="s">
        <v>54</v>
      </c>
      <c r="E116" s="7">
        <f>E117+E118+E119+E120</f>
        <v>2000</v>
      </c>
      <c r="F116" s="7">
        <f>F117+F118+F119+F120</f>
        <v>2000</v>
      </c>
      <c r="G116" s="7">
        <f>G117+G118+G119+G120</f>
        <v>1776</v>
      </c>
      <c r="H116" s="26">
        <f t="shared" si="3"/>
        <v>88.8</v>
      </c>
    </row>
    <row r="117" spans="1:8" ht="15">
      <c r="A117" s="8"/>
      <c r="B117" s="1"/>
      <c r="C117" s="1" t="s">
        <v>95</v>
      </c>
      <c r="D117" s="2" t="s">
        <v>11</v>
      </c>
      <c r="E117" s="7">
        <v>300</v>
      </c>
      <c r="F117" s="7">
        <v>300</v>
      </c>
      <c r="G117" s="7">
        <v>367</v>
      </c>
      <c r="H117" s="26">
        <f t="shared" si="3"/>
        <v>122.33333333333334</v>
      </c>
    </row>
    <row r="118" spans="1:8" ht="60" customHeight="1">
      <c r="A118" s="8"/>
      <c r="B118" s="1"/>
      <c r="C118" s="1" t="s">
        <v>96</v>
      </c>
      <c r="D118" s="2" t="s">
        <v>48</v>
      </c>
      <c r="E118" s="7">
        <v>1000</v>
      </c>
      <c r="F118" s="7">
        <v>1000</v>
      </c>
      <c r="G118" s="7">
        <v>710</v>
      </c>
      <c r="H118" s="26">
        <f t="shared" si="3"/>
        <v>71</v>
      </c>
    </row>
    <row r="119" spans="1:8" ht="15">
      <c r="A119" s="8"/>
      <c r="B119" s="1"/>
      <c r="C119" s="1" t="s">
        <v>98</v>
      </c>
      <c r="D119" s="2" t="s">
        <v>12</v>
      </c>
      <c r="E119" s="7">
        <v>400</v>
      </c>
      <c r="F119" s="7">
        <v>400</v>
      </c>
      <c r="G119" s="7">
        <v>447</v>
      </c>
      <c r="H119" s="26">
        <f t="shared" si="3"/>
        <v>111.75</v>
      </c>
    </row>
    <row r="120" spans="1:8" ht="15">
      <c r="A120" s="8"/>
      <c r="B120" s="1"/>
      <c r="C120" s="1" t="s">
        <v>99</v>
      </c>
      <c r="D120" s="2" t="s">
        <v>13</v>
      </c>
      <c r="E120" s="7">
        <v>300</v>
      </c>
      <c r="F120" s="7">
        <v>300</v>
      </c>
      <c r="G120" s="7">
        <v>252</v>
      </c>
      <c r="H120" s="26">
        <f t="shared" si="3"/>
        <v>84</v>
      </c>
    </row>
    <row r="121" spans="1:8" ht="15">
      <c r="A121" s="8"/>
      <c r="B121" s="1">
        <v>80146</v>
      </c>
      <c r="C121" s="1"/>
      <c r="D121" s="2" t="s">
        <v>56</v>
      </c>
      <c r="E121" s="7">
        <f>E122</f>
        <v>23390</v>
      </c>
      <c r="F121" s="7">
        <f>F122</f>
        <v>24393</v>
      </c>
      <c r="G121" s="7">
        <f>G122</f>
        <v>17035</v>
      </c>
      <c r="H121" s="26">
        <f t="shared" si="3"/>
        <v>69.8356085762309</v>
      </c>
    </row>
    <row r="122" spans="1:8" ht="30.75" customHeight="1">
      <c r="A122" s="8"/>
      <c r="B122" s="1"/>
      <c r="C122" s="1">
        <v>2310</v>
      </c>
      <c r="D122" s="2" t="s">
        <v>57</v>
      </c>
      <c r="E122" s="7">
        <v>23390</v>
      </c>
      <c r="F122" s="7">
        <v>24393</v>
      </c>
      <c r="G122" s="7">
        <v>17035</v>
      </c>
      <c r="H122" s="26">
        <f t="shared" si="3"/>
        <v>69.8356085762309</v>
      </c>
    </row>
    <row r="123" spans="1:8" ht="15">
      <c r="A123" s="8"/>
      <c r="B123" s="1">
        <v>80195</v>
      </c>
      <c r="C123" s="1"/>
      <c r="D123" s="2" t="s">
        <v>58</v>
      </c>
      <c r="E123" s="7">
        <f>E128+E127+E126+E125+E124</f>
        <v>338129</v>
      </c>
      <c r="F123" s="7">
        <f>F124+F125+F126+F127+F128</f>
        <v>367353</v>
      </c>
      <c r="G123" s="7">
        <f>G124+G125+G126+G127+G128</f>
        <v>314370</v>
      </c>
      <c r="H123" s="26">
        <f t="shared" si="3"/>
        <v>85.57708797804835</v>
      </c>
    </row>
    <row r="124" spans="1:8" ht="15">
      <c r="A124" s="8"/>
      <c r="B124" s="1"/>
      <c r="C124" s="1" t="s">
        <v>98</v>
      </c>
      <c r="D124" s="2" t="s">
        <v>12</v>
      </c>
      <c r="E124" s="7">
        <v>600</v>
      </c>
      <c r="F124" s="7">
        <v>600</v>
      </c>
      <c r="G124" s="7">
        <v>633</v>
      </c>
      <c r="H124" s="26">
        <f t="shared" si="3"/>
        <v>105.5</v>
      </c>
    </row>
    <row r="125" spans="1:8" ht="30">
      <c r="A125" s="8"/>
      <c r="B125" s="1"/>
      <c r="C125" s="1">
        <v>2007</v>
      </c>
      <c r="D125" s="2" t="s">
        <v>149</v>
      </c>
      <c r="E125" s="7">
        <v>249655</v>
      </c>
      <c r="F125" s="7">
        <v>273482</v>
      </c>
      <c r="G125" s="7">
        <v>231724</v>
      </c>
      <c r="H125" s="26">
        <f t="shared" si="3"/>
        <v>84.73098777981733</v>
      </c>
    </row>
    <row r="126" spans="1:8" ht="30">
      <c r="A126" s="8"/>
      <c r="B126" s="1"/>
      <c r="C126" s="1">
        <v>2009</v>
      </c>
      <c r="D126" s="2" t="s">
        <v>149</v>
      </c>
      <c r="E126" s="7">
        <v>44056</v>
      </c>
      <c r="F126" s="7">
        <v>48261</v>
      </c>
      <c r="G126" s="7">
        <v>40892</v>
      </c>
      <c r="H126" s="26">
        <f t="shared" si="3"/>
        <v>84.73094216862476</v>
      </c>
    </row>
    <row r="127" spans="1:8" ht="30">
      <c r="A127" s="8"/>
      <c r="B127" s="1"/>
      <c r="C127" s="1">
        <v>2130</v>
      </c>
      <c r="D127" s="2" t="s">
        <v>123</v>
      </c>
      <c r="E127" s="7">
        <v>0</v>
      </c>
      <c r="F127" s="7">
        <v>644</v>
      </c>
      <c r="G127" s="7">
        <v>644</v>
      </c>
      <c r="H127" s="26">
        <f t="shared" si="3"/>
        <v>100</v>
      </c>
    </row>
    <row r="128" spans="1:8" ht="31.5" customHeight="1">
      <c r="A128" s="8"/>
      <c r="B128" s="1"/>
      <c r="C128" s="1">
        <v>2310</v>
      </c>
      <c r="D128" s="2" t="s">
        <v>57</v>
      </c>
      <c r="E128" s="7">
        <v>43818</v>
      </c>
      <c r="F128" s="7">
        <v>44366</v>
      </c>
      <c r="G128" s="7">
        <v>40477</v>
      </c>
      <c r="H128" s="26">
        <f t="shared" si="3"/>
        <v>91.23427850155524</v>
      </c>
    </row>
    <row r="129" spans="1:8" ht="14.25">
      <c r="A129" s="9">
        <v>851</v>
      </c>
      <c r="B129" s="3"/>
      <c r="C129" s="3"/>
      <c r="D129" s="4" t="s">
        <v>60</v>
      </c>
      <c r="E129" s="6">
        <f>E130</f>
        <v>4341566</v>
      </c>
      <c r="F129" s="6">
        <f>F130</f>
        <v>4744556</v>
      </c>
      <c r="G129" s="6">
        <f>G130</f>
        <v>4743385</v>
      </c>
      <c r="H129" s="26">
        <f t="shared" si="3"/>
        <v>99.97531908149045</v>
      </c>
    </row>
    <row r="130" spans="1:8" ht="33.75" customHeight="1">
      <c r="A130" s="8"/>
      <c r="B130" s="1">
        <v>85156</v>
      </c>
      <c r="C130" s="1"/>
      <c r="D130" s="2" t="s">
        <v>61</v>
      </c>
      <c r="E130" s="7">
        <v>4341566</v>
      </c>
      <c r="F130" s="7">
        <f>F131</f>
        <v>4744556</v>
      </c>
      <c r="G130" s="7">
        <f>G131</f>
        <v>4743385</v>
      </c>
      <c r="H130" s="26">
        <f t="shared" si="3"/>
        <v>99.97531908149045</v>
      </c>
    </row>
    <row r="131" spans="1:8" ht="45" customHeight="1">
      <c r="A131" s="8"/>
      <c r="B131" s="1"/>
      <c r="C131" s="1">
        <v>2110</v>
      </c>
      <c r="D131" s="2" t="s">
        <v>6</v>
      </c>
      <c r="E131" s="7">
        <v>4341566</v>
      </c>
      <c r="F131" s="7">
        <v>4744556</v>
      </c>
      <c r="G131" s="7">
        <v>4743385</v>
      </c>
      <c r="H131" s="26">
        <f t="shared" si="3"/>
        <v>99.97531908149045</v>
      </c>
    </row>
    <row r="132" spans="1:8" ht="14.25">
      <c r="A132" s="9">
        <v>852</v>
      </c>
      <c r="B132" s="3"/>
      <c r="C132" s="3"/>
      <c r="D132" s="4" t="s">
        <v>62</v>
      </c>
      <c r="E132" s="6">
        <f>E133+E139+E146+E154</f>
        <v>9485872</v>
      </c>
      <c r="F132" s="6">
        <f>F133+F139+F146+F154</f>
        <v>10457783</v>
      </c>
      <c r="G132" s="6">
        <f>G133+G139+G146+G154</f>
        <v>10598083</v>
      </c>
      <c r="H132" s="26">
        <f t="shared" si="3"/>
        <v>101.34158454043272</v>
      </c>
    </row>
    <row r="133" spans="1:8" ht="15">
      <c r="A133" s="10"/>
      <c r="B133" s="1">
        <v>85201</v>
      </c>
      <c r="C133" s="1"/>
      <c r="D133" s="2" t="s">
        <v>63</v>
      </c>
      <c r="E133" s="7">
        <f>E134+E135+E136+E137+E138</f>
        <v>149740</v>
      </c>
      <c r="F133" s="7">
        <f>F134+F135+F136+F137+F138</f>
        <v>155740</v>
      </c>
      <c r="G133" s="7">
        <f>G134+G135+G136+G137+G138</f>
        <v>200350</v>
      </c>
      <c r="H133" s="26">
        <f t="shared" si="3"/>
        <v>128.6438936689354</v>
      </c>
    </row>
    <row r="134" spans="1:8" ht="45.75" customHeight="1">
      <c r="A134" s="8"/>
      <c r="B134" s="1"/>
      <c r="C134" s="1" t="s">
        <v>94</v>
      </c>
      <c r="D134" s="2" t="s">
        <v>120</v>
      </c>
      <c r="E134" s="7">
        <v>0</v>
      </c>
      <c r="F134" s="7">
        <v>0</v>
      </c>
      <c r="G134" s="7">
        <v>0</v>
      </c>
      <c r="H134" s="26">
        <v>0</v>
      </c>
    </row>
    <row r="135" spans="1:8" ht="15">
      <c r="A135" s="8"/>
      <c r="B135" s="1"/>
      <c r="C135" s="1" t="s">
        <v>98</v>
      </c>
      <c r="D135" s="2" t="s">
        <v>12</v>
      </c>
      <c r="E135" s="7">
        <v>380</v>
      </c>
      <c r="F135" s="7">
        <v>380</v>
      </c>
      <c r="G135" s="7">
        <v>356</v>
      </c>
      <c r="H135" s="26">
        <f t="shared" si="3"/>
        <v>93.6842105263158</v>
      </c>
    </row>
    <row r="136" spans="1:8" ht="15">
      <c r="A136" s="8"/>
      <c r="B136" s="1"/>
      <c r="C136" s="1" t="s">
        <v>99</v>
      </c>
      <c r="D136" s="2" t="s">
        <v>13</v>
      </c>
      <c r="E136" s="7">
        <v>140</v>
      </c>
      <c r="F136" s="7">
        <v>140</v>
      </c>
      <c r="G136" s="7">
        <v>175</v>
      </c>
      <c r="H136" s="26">
        <f t="shared" si="3"/>
        <v>125</v>
      </c>
    </row>
    <row r="137" spans="1:8" ht="30">
      <c r="A137" s="8"/>
      <c r="B137" s="1"/>
      <c r="C137" s="1">
        <v>2130</v>
      </c>
      <c r="D137" s="2" t="s">
        <v>122</v>
      </c>
      <c r="E137" s="7">
        <v>0</v>
      </c>
      <c r="F137" s="7">
        <v>6000</v>
      </c>
      <c r="G137" s="7">
        <v>6000</v>
      </c>
      <c r="H137" s="26">
        <f t="shared" si="3"/>
        <v>100</v>
      </c>
    </row>
    <row r="138" spans="1:8" ht="45">
      <c r="A138" s="8"/>
      <c r="B138" s="1"/>
      <c r="C138" s="1">
        <v>2320</v>
      </c>
      <c r="D138" s="2" t="s">
        <v>71</v>
      </c>
      <c r="E138" s="7">
        <v>149220</v>
      </c>
      <c r="F138" s="7">
        <v>149220</v>
      </c>
      <c r="G138" s="7">
        <v>193819</v>
      </c>
      <c r="H138" s="26">
        <f t="shared" si="3"/>
        <v>129.8880847071438</v>
      </c>
    </row>
    <row r="139" spans="1:8" ht="15">
      <c r="A139" s="8"/>
      <c r="B139" s="1">
        <v>85202</v>
      </c>
      <c r="C139" s="1"/>
      <c r="D139" s="2" t="s">
        <v>64</v>
      </c>
      <c r="E139" s="7">
        <f>E140+E141+E142+E144+E145</f>
        <v>9089832</v>
      </c>
      <c r="F139" s="7">
        <f>F140+F141+F142+F143+F144+F145</f>
        <v>9757163</v>
      </c>
      <c r="G139" s="7">
        <f>G140+G141+G142+G143+G144+G145</f>
        <v>9849175</v>
      </c>
      <c r="H139" s="26">
        <f t="shared" si="3"/>
        <v>100.9430200151417</v>
      </c>
    </row>
    <row r="140" spans="1:8" ht="59.25" customHeight="1">
      <c r="A140" s="8"/>
      <c r="B140" s="1"/>
      <c r="C140" s="1" t="s">
        <v>96</v>
      </c>
      <c r="D140" s="2" t="s">
        <v>20</v>
      </c>
      <c r="E140" s="7">
        <v>13890</v>
      </c>
      <c r="F140" s="7">
        <v>14990</v>
      </c>
      <c r="G140" s="7">
        <v>15007</v>
      </c>
      <c r="H140" s="26">
        <f t="shared" si="3"/>
        <v>100.11340893929285</v>
      </c>
    </row>
    <row r="141" spans="1:8" ht="15">
      <c r="A141" s="8"/>
      <c r="B141" s="1"/>
      <c r="C141" s="1" t="s">
        <v>97</v>
      </c>
      <c r="D141" s="2" t="s">
        <v>55</v>
      </c>
      <c r="E141" s="7">
        <v>3626940</v>
      </c>
      <c r="F141" s="7">
        <v>3903648</v>
      </c>
      <c r="G141" s="7">
        <v>3974873</v>
      </c>
      <c r="H141" s="26">
        <f t="shared" si="3"/>
        <v>101.8245753715499</v>
      </c>
    </row>
    <row r="142" spans="1:8" ht="15">
      <c r="A142" s="8"/>
      <c r="B142" s="1"/>
      <c r="C142" s="1" t="s">
        <v>98</v>
      </c>
      <c r="D142" s="2" t="s">
        <v>12</v>
      </c>
      <c r="E142" s="7">
        <v>3370</v>
      </c>
      <c r="F142" s="7">
        <v>3370</v>
      </c>
      <c r="G142" s="7">
        <v>2599</v>
      </c>
      <c r="H142" s="26">
        <f aca="true" t="shared" si="4" ref="H142:H210">(G142/F142)*100</f>
        <v>77.12166172106825</v>
      </c>
    </row>
    <row r="143" spans="1:8" ht="15">
      <c r="A143" s="8"/>
      <c r="B143" s="1"/>
      <c r="C143" s="1" t="s">
        <v>138</v>
      </c>
      <c r="D143" s="2" t="s">
        <v>146</v>
      </c>
      <c r="E143" s="7"/>
      <c r="F143" s="7">
        <v>1050</v>
      </c>
      <c r="G143" s="7">
        <v>1452</v>
      </c>
      <c r="H143" s="26">
        <f t="shared" si="4"/>
        <v>138.28571428571428</v>
      </c>
    </row>
    <row r="144" spans="1:8" ht="15">
      <c r="A144" s="8"/>
      <c r="B144" s="1"/>
      <c r="C144" s="1" t="s">
        <v>99</v>
      </c>
      <c r="D144" s="2" t="s">
        <v>13</v>
      </c>
      <c r="E144" s="7">
        <v>8100</v>
      </c>
      <c r="F144" s="7">
        <v>24850</v>
      </c>
      <c r="G144" s="7">
        <v>45989</v>
      </c>
      <c r="H144" s="26">
        <f t="shared" si="4"/>
        <v>185.06639839034204</v>
      </c>
    </row>
    <row r="145" spans="1:8" ht="30" customHeight="1">
      <c r="A145" s="8"/>
      <c r="B145" s="1"/>
      <c r="C145" s="1">
        <v>2130</v>
      </c>
      <c r="D145" s="2" t="s">
        <v>59</v>
      </c>
      <c r="E145" s="7">
        <v>5437532</v>
      </c>
      <c r="F145" s="7">
        <v>5809255</v>
      </c>
      <c r="G145" s="7">
        <v>5809255</v>
      </c>
      <c r="H145" s="26">
        <f t="shared" si="4"/>
        <v>100</v>
      </c>
    </row>
    <row r="146" spans="1:8" ht="15">
      <c r="A146" s="8"/>
      <c r="B146" s="1">
        <v>85218</v>
      </c>
      <c r="C146" s="1"/>
      <c r="D146" s="2" t="s">
        <v>65</v>
      </c>
      <c r="E146" s="7">
        <f>E147+E148+E151</f>
        <v>300</v>
      </c>
      <c r="F146" s="7">
        <f>F147+F148+F151+F149+F150+F152+F153</f>
        <v>298880</v>
      </c>
      <c r="G146" s="7">
        <f>G147+G148+G151+G149+G150+G152+G153</f>
        <v>299446</v>
      </c>
      <c r="H146" s="26">
        <f t="shared" si="4"/>
        <v>100.18937366167025</v>
      </c>
    </row>
    <row r="147" spans="1:8" ht="15">
      <c r="A147" s="8"/>
      <c r="B147" s="1"/>
      <c r="C147" s="1" t="s">
        <v>98</v>
      </c>
      <c r="D147" s="2" t="s">
        <v>12</v>
      </c>
      <c r="E147" s="7">
        <v>200</v>
      </c>
      <c r="F147" s="7">
        <v>200</v>
      </c>
      <c r="G147" s="7">
        <v>1232</v>
      </c>
      <c r="H147" s="26">
        <f t="shared" si="4"/>
        <v>616</v>
      </c>
    </row>
    <row r="148" spans="1:8" ht="15">
      <c r="A148" s="8"/>
      <c r="B148" s="1"/>
      <c r="C148" s="1" t="s">
        <v>99</v>
      </c>
      <c r="D148" s="2" t="s">
        <v>66</v>
      </c>
      <c r="E148" s="7">
        <v>100</v>
      </c>
      <c r="F148" s="7">
        <v>100</v>
      </c>
      <c r="G148" s="7">
        <v>104</v>
      </c>
      <c r="H148" s="26">
        <f t="shared" si="4"/>
        <v>104</v>
      </c>
    </row>
    <row r="149" spans="1:8" ht="30">
      <c r="A149" s="8"/>
      <c r="B149" s="1"/>
      <c r="C149" s="1">
        <v>2007</v>
      </c>
      <c r="D149" s="2" t="s">
        <v>149</v>
      </c>
      <c r="E149" s="7">
        <v>0</v>
      </c>
      <c r="F149" s="7">
        <v>272769</v>
      </c>
      <c r="G149" s="7">
        <v>272335</v>
      </c>
      <c r="H149" s="26">
        <f t="shared" si="4"/>
        <v>99.84089101034208</v>
      </c>
    </row>
    <row r="150" spans="1:8" ht="30">
      <c r="A150" s="8"/>
      <c r="B150" s="1"/>
      <c r="C150" s="1">
        <v>2009</v>
      </c>
      <c r="D150" s="2" t="s">
        <v>149</v>
      </c>
      <c r="E150" s="7">
        <v>0</v>
      </c>
      <c r="F150" s="7">
        <v>13811</v>
      </c>
      <c r="G150" s="7">
        <v>13789</v>
      </c>
      <c r="H150" s="26">
        <f t="shared" si="4"/>
        <v>99.84070668307871</v>
      </c>
    </row>
    <row r="151" spans="1:8" ht="30">
      <c r="A151" s="8"/>
      <c r="B151" s="1"/>
      <c r="C151" s="1">
        <v>2130</v>
      </c>
      <c r="D151" s="2" t="s">
        <v>123</v>
      </c>
      <c r="E151" s="7">
        <v>0</v>
      </c>
      <c r="F151" s="7">
        <v>6000</v>
      </c>
      <c r="G151" s="7">
        <v>6000</v>
      </c>
      <c r="H151" s="26">
        <f t="shared" si="4"/>
        <v>100</v>
      </c>
    </row>
    <row r="152" spans="1:8" ht="60">
      <c r="A152" s="8"/>
      <c r="B152" s="1"/>
      <c r="C152" s="1">
        <v>6207</v>
      </c>
      <c r="D152" s="2" t="s">
        <v>156</v>
      </c>
      <c r="E152" s="7">
        <v>0</v>
      </c>
      <c r="F152" s="7">
        <v>5100</v>
      </c>
      <c r="G152" s="7">
        <v>5088</v>
      </c>
      <c r="H152" s="26">
        <f t="shared" si="4"/>
        <v>99.76470588235294</v>
      </c>
    </row>
    <row r="153" spans="1:8" ht="60">
      <c r="A153" s="8"/>
      <c r="B153" s="1"/>
      <c r="C153" s="1">
        <v>6209</v>
      </c>
      <c r="D153" s="2" t="s">
        <v>156</v>
      </c>
      <c r="E153" s="7">
        <v>0</v>
      </c>
      <c r="F153" s="7">
        <v>900</v>
      </c>
      <c r="G153" s="7">
        <v>898</v>
      </c>
      <c r="H153" s="26">
        <f t="shared" si="4"/>
        <v>99.77777777777777</v>
      </c>
    </row>
    <row r="154" spans="1:8" ht="15">
      <c r="A154" s="8"/>
      <c r="B154" s="1">
        <v>85204</v>
      </c>
      <c r="C154" s="15"/>
      <c r="D154" s="2" t="s">
        <v>105</v>
      </c>
      <c r="E154" s="5">
        <f>E155</f>
        <v>246000</v>
      </c>
      <c r="F154" s="5">
        <f>F155</f>
        <v>246000</v>
      </c>
      <c r="G154" s="5">
        <f>G155</f>
        <v>249112</v>
      </c>
      <c r="H154" s="26">
        <f t="shared" si="4"/>
        <v>101.26504065040652</v>
      </c>
    </row>
    <row r="155" spans="1:8" ht="45">
      <c r="A155" s="8"/>
      <c r="B155" s="1"/>
      <c r="C155" s="1">
        <v>2320</v>
      </c>
      <c r="D155" s="2" t="s">
        <v>71</v>
      </c>
      <c r="E155" s="5">
        <v>246000</v>
      </c>
      <c r="F155" s="5">
        <v>246000</v>
      </c>
      <c r="G155" s="5">
        <v>249112</v>
      </c>
      <c r="H155" s="26">
        <f t="shared" si="4"/>
        <v>101.26504065040652</v>
      </c>
    </row>
    <row r="156" spans="1:8" ht="32.25" customHeight="1">
      <c r="A156" s="9">
        <v>853</v>
      </c>
      <c r="B156" s="3"/>
      <c r="C156" s="3"/>
      <c r="D156" s="4" t="s">
        <v>67</v>
      </c>
      <c r="E156" s="6">
        <f>E157+E159</f>
        <v>2276284</v>
      </c>
      <c r="F156" s="6">
        <f>F157+F159</f>
        <v>2491548</v>
      </c>
      <c r="G156" s="6">
        <f>G157+G159</f>
        <v>2491144</v>
      </c>
      <c r="H156" s="26">
        <f t="shared" si="4"/>
        <v>99.98378518093972</v>
      </c>
    </row>
    <row r="157" spans="1:8" ht="15">
      <c r="A157" s="8"/>
      <c r="B157" s="1">
        <v>85324</v>
      </c>
      <c r="C157" s="1"/>
      <c r="D157" s="2" t="s">
        <v>69</v>
      </c>
      <c r="E157" s="5">
        <f>E158</f>
        <v>0</v>
      </c>
      <c r="F157" s="5">
        <v>0</v>
      </c>
      <c r="G157" s="5">
        <f>G158</f>
        <v>13559</v>
      </c>
      <c r="H157" s="26">
        <v>0</v>
      </c>
    </row>
    <row r="158" spans="1:8" ht="15">
      <c r="A158" s="8"/>
      <c r="B158" s="1"/>
      <c r="C158" s="1" t="s">
        <v>99</v>
      </c>
      <c r="D158" s="2" t="s">
        <v>66</v>
      </c>
      <c r="E158" s="5">
        <v>0</v>
      </c>
      <c r="F158" s="5">
        <v>0</v>
      </c>
      <c r="G158" s="5">
        <v>13559</v>
      </c>
      <c r="H158" s="26">
        <v>0</v>
      </c>
    </row>
    <row r="159" spans="1:8" ht="15">
      <c r="A159" s="8"/>
      <c r="B159" s="1">
        <v>85333</v>
      </c>
      <c r="C159" s="1"/>
      <c r="D159" s="2" t="s">
        <v>70</v>
      </c>
      <c r="E159" s="7">
        <f>E160+E162+E163+E164+E165</f>
        <v>2276284</v>
      </c>
      <c r="F159" s="7">
        <f>F160+F162+F163+F164+F165+F166</f>
        <v>2491548</v>
      </c>
      <c r="G159" s="7">
        <f>G160+G162+G163+G164+G165+G166+G161</f>
        <v>2477585</v>
      </c>
      <c r="H159" s="26">
        <f t="shared" si="4"/>
        <v>99.43958535015179</v>
      </c>
    </row>
    <row r="160" spans="1:8" ht="15">
      <c r="A160" s="8"/>
      <c r="B160" s="1"/>
      <c r="C160" s="1" t="s">
        <v>98</v>
      </c>
      <c r="D160" s="2" t="s">
        <v>12</v>
      </c>
      <c r="E160" s="7">
        <v>1500</v>
      </c>
      <c r="F160" s="7">
        <v>1500</v>
      </c>
      <c r="G160" s="7">
        <v>729</v>
      </c>
      <c r="H160" s="26">
        <f t="shared" si="4"/>
        <v>48.6</v>
      </c>
    </row>
    <row r="161" spans="1:8" ht="15">
      <c r="A161" s="8"/>
      <c r="B161" s="1"/>
      <c r="C161" s="1" t="s">
        <v>151</v>
      </c>
      <c r="D161" s="2" t="s">
        <v>158</v>
      </c>
      <c r="E161" s="7">
        <v>0</v>
      </c>
      <c r="F161" s="7">
        <v>0</v>
      </c>
      <c r="G161" s="7">
        <v>221</v>
      </c>
      <c r="H161" s="26">
        <v>0</v>
      </c>
    </row>
    <row r="162" spans="1:8" ht="15">
      <c r="A162" s="8"/>
      <c r="B162" s="1"/>
      <c r="C162" s="1" t="s">
        <v>99</v>
      </c>
      <c r="D162" s="2" t="s">
        <v>13</v>
      </c>
      <c r="E162" s="7">
        <v>700</v>
      </c>
      <c r="F162" s="7">
        <v>700</v>
      </c>
      <c r="G162" s="7">
        <v>761</v>
      </c>
      <c r="H162" s="26">
        <f t="shared" si="4"/>
        <v>108.71428571428572</v>
      </c>
    </row>
    <row r="163" spans="1:8" ht="30">
      <c r="A163" s="8"/>
      <c r="B163" s="1"/>
      <c r="C163" s="1">
        <v>2007</v>
      </c>
      <c r="D163" s="2" t="s">
        <v>149</v>
      </c>
      <c r="E163" s="7">
        <v>0</v>
      </c>
      <c r="F163" s="7">
        <v>180939</v>
      </c>
      <c r="G163" s="7">
        <v>180939</v>
      </c>
      <c r="H163" s="26">
        <f t="shared" si="4"/>
        <v>100</v>
      </c>
    </row>
    <row r="164" spans="1:8" ht="45.75" customHeight="1">
      <c r="A164" s="8"/>
      <c r="B164" s="1"/>
      <c r="C164" s="1">
        <v>2320</v>
      </c>
      <c r="D164" s="2" t="s">
        <v>71</v>
      </c>
      <c r="E164" s="7">
        <v>1679984</v>
      </c>
      <c r="F164" s="7">
        <v>1677637</v>
      </c>
      <c r="G164" s="7">
        <v>1664163</v>
      </c>
      <c r="H164" s="26">
        <f t="shared" si="4"/>
        <v>99.19684651685674</v>
      </c>
    </row>
    <row r="165" spans="1:8" ht="27.75" customHeight="1">
      <c r="A165" s="8"/>
      <c r="B165" s="1"/>
      <c r="C165" s="1">
        <v>2440</v>
      </c>
      <c r="D165" s="2" t="s">
        <v>68</v>
      </c>
      <c r="E165" s="5">
        <v>594100</v>
      </c>
      <c r="F165" s="5">
        <v>594100</v>
      </c>
      <c r="G165" s="5">
        <v>594100</v>
      </c>
      <c r="H165" s="26">
        <f t="shared" si="4"/>
        <v>100</v>
      </c>
    </row>
    <row r="166" spans="1:8" ht="63" customHeight="1">
      <c r="A166" s="8"/>
      <c r="B166" s="1"/>
      <c r="C166" s="1">
        <v>6620</v>
      </c>
      <c r="D166" s="2" t="s">
        <v>142</v>
      </c>
      <c r="E166" s="5">
        <v>0</v>
      </c>
      <c r="F166" s="5">
        <v>36672</v>
      </c>
      <c r="G166" s="5">
        <v>36672</v>
      </c>
      <c r="H166" s="26">
        <f t="shared" si="4"/>
        <v>100</v>
      </c>
    </row>
    <row r="167" spans="1:8" ht="14.25">
      <c r="A167" s="9">
        <v>854</v>
      </c>
      <c r="B167" s="3"/>
      <c r="C167" s="3"/>
      <c r="D167" s="4" t="s">
        <v>72</v>
      </c>
      <c r="E167" s="6">
        <f>E168+E173+E177+E181+E186+E188+E195+E193</f>
        <v>2185746</v>
      </c>
      <c r="F167" s="6">
        <f>F168+F173+F177+F181+F186+F188+F193+F195</f>
        <v>2510552</v>
      </c>
      <c r="G167" s="6">
        <f>G168+G173+G177+G181+G186+G188+G193+G195</f>
        <v>2522395</v>
      </c>
      <c r="H167" s="26">
        <f t="shared" si="4"/>
        <v>100.47172892654683</v>
      </c>
    </row>
    <row r="168" spans="1:8" ht="15">
      <c r="A168" s="8"/>
      <c r="B168" s="1">
        <v>85401</v>
      </c>
      <c r="C168" s="1"/>
      <c r="D168" s="2" t="s">
        <v>73</v>
      </c>
      <c r="E168" s="7">
        <f>E169+E170+E171+E172</f>
        <v>704927</v>
      </c>
      <c r="F168" s="7">
        <f>F169+F170+F171+F172</f>
        <v>522877</v>
      </c>
      <c r="G168" s="7">
        <f>G169+G170+G171+G172</f>
        <v>506238</v>
      </c>
      <c r="H168" s="26">
        <f t="shared" si="4"/>
        <v>96.817798449731</v>
      </c>
    </row>
    <row r="169" spans="1:8" ht="15">
      <c r="A169" s="8"/>
      <c r="B169" s="1"/>
      <c r="C169" s="1" t="s">
        <v>97</v>
      </c>
      <c r="D169" s="2" t="s">
        <v>55</v>
      </c>
      <c r="E169" s="7">
        <v>172800</v>
      </c>
      <c r="F169" s="7">
        <v>172800</v>
      </c>
      <c r="G169" s="7">
        <v>182588</v>
      </c>
      <c r="H169" s="26">
        <f t="shared" si="4"/>
        <v>105.66435185185186</v>
      </c>
    </row>
    <row r="170" spans="1:8" ht="15">
      <c r="A170" s="8"/>
      <c r="B170" s="1"/>
      <c r="C170" s="1" t="s">
        <v>99</v>
      </c>
      <c r="D170" s="2" t="s">
        <v>13</v>
      </c>
      <c r="E170" s="7">
        <v>24</v>
      </c>
      <c r="F170" s="7">
        <v>24</v>
      </c>
      <c r="G170" s="7">
        <v>28</v>
      </c>
      <c r="H170" s="26">
        <f t="shared" si="4"/>
        <v>116.66666666666667</v>
      </c>
    </row>
    <row r="171" spans="1:8" ht="32.25" customHeight="1">
      <c r="A171" s="8"/>
      <c r="B171" s="1"/>
      <c r="C171" s="1">
        <v>2310</v>
      </c>
      <c r="D171" s="2" t="s">
        <v>74</v>
      </c>
      <c r="E171" s="7">
        <v>507103</v>
      </c>
      <c r="F171" s="7">
        <v>350053</v>
      </c>
      <c r="G171" s="7">
        <v>323622</v>
      </c>
      <c r="H171" s="26">
        <f t="shared" si="4"/>
        <v>92.44942908645262</v>
      </c>
    </row>
    <row r="172" spans="1:8" ht="45" customHeight="1">
      <c r="A172" s="8"/>
      <c r="B172" s="1"/>
      <c r="C172" s="1">
        <v>6610</v>
      </c>
      <c r="D172" s="2" t="s">
        <v>114</v>
      </c>
      <c r="E172" s="7">
        <v>25000</v>
      </c>
      <c r="F172" s="7">
        <v>0</v>
      </c>
      <c r="G172" s="7">
        <v>0</v>
      </c>
      <c r="H172" s="26">
        <v>0</v>
      </c>
    </row>
    <row r="173" spans="1:8" ht="30.75" customHeight="1">
      <c r="A173" s="8"/>
      <c r="B173" s="1">
        <v>85406</v>
      </c>
      <c r="C173" s="1"/>
      <c r="D173" s="2" t="s">
        <v>75</v>
      </c>
      <c r="E173" s="7">
        <f>E174+E175+E176</f>
        <v>315</v>
      </c>
      <c r="F173" s="7">
        <f>F174+F175+F176</f>
        <v>10252</v>
      </c>
      <c r="G173" s="7">
        <f>G174+G175+G176</f>
        <v>10286</v>
      </c>
      <c r="H173" s="26">
        <f t="shared" si="4"/>
        <v>100.33164260632073</v>
      </c>
    </row>
    <row r="174" spans="1:8" ht="60" customHeight="1">
      <c r="A174" s="8"/>
      <c r="B174" s="1"/>
      <c r="C174" s="1" t="s">
        <v>96</v>
      </c>
      <c r="D174" s="2" t="s">
        <v>76</v>
      </c>
      <c r="E174" s="7">
        <v>0</v>
      </c>
      <c r="F174" s="7">
        <v>0</v>
      </c>
      <c r="G174" s="7">
        <v>0</v>
      </c>
      <c r="H174" s="26">
        <v>0</v>
      </c>
    </row>
    <row r="175" spans="1:8" ht="15">
      <c r="A175" s="8"/>
      <c r="B175" s="1"/>
      <c r="C175" s="1" t="s">
        <v>98</v>
      </c>
      <c r="D175" s="2" t="s">
        <v>12</v>
      </c>
      <c r="E175" s="7">
        <v>170</v>
      </c>
      <c r="F175" s="7">
        <v>170</v>
      </c>
      <c r="G175" s="7">
        <v>162</v>
      </c>
      <c r="H175" s="26">
        <f t="shared" si="4"/>
        <v>95.29411764705881</v>
      </c>
    </row>
    <row r="176" spans="1:8" ht="15">
      <c r="A176" s="8"/>
      <c r="B176" s="1"/>
      <c r="C176" s="1" t="s">
        <v>99</v>
      </c>
      <c r="D176" s="2" t="s">
        <v>13</v>
      </c>
      <c r="E176" s="7">
        <v>145</v>
      </c>
      <c r="F176" s="7">
        <v>10082</v>
      </c>
      <c r="G176" s="7">
        <v>10124</v>
      </c>
      <c r="H176" s="26">
        <f t="shared" si="4"/>
        <v>100.41658401110891</v>
      </c>
    </row>
    <row r="177" spans="1:8" ht="15">
      <c r="A177" s="8"/>
      <c r="B177" s="1">
        <v>85410</v>
      </c>
      <c r="C177" s="1"/>
      <c r="D177" s="2" t="s">
        <v>77</v>
      </c>
      <c r="E177" s="7">
        <f>E178+E179</f>
        <v>47070</v>
      </c>
      <c r="F177" s="7">
        <f>F178+F179+F180</f>
        <v>79208</v>
      </c>
      <c r="G177" s="7">
        <f>G178+G179+G180</f>
        <v>75817</v>
      </c>
      <c r="H177" s="26">
        <f t="shared" si="4"/>
        <v>95.71886678113322</v>
      </c>
    </row>
    <row r="178" spans="1:8" ht="15">
      <c r="A178" s="8"/>
      <c r="B178" s="1"/>
      <c r="C178" s="1" t="s">
        <v>97</v>
      </c>
      <c r="D178" s="2" t="s">
        <v>55</v>
      </c>
      <c r="E178" s="7">
        <v>47046</v>
      </c>
      <c r="F178" s="7">
        <v>47046</v>
      </c>
      <c r="G178" s="7">
        <v>43990</v>
      </c>
      <c r="H178" s="26">
        <f t="shared" si="4"/>
        <v>93.50422990264848</v>
      </c>
    </row>
    <row r="179" spans="1:8" ht="15">
      <c r="A179" s="8"/>
      <c r="B179" s="1"/>
      <c r="C179" s="1" t="s">
        <v>99</v>
      </c>
      <c r="D179" s="2" t="s">
        <v>13</v>
      </c>
      <c r="E179" s="7">
        <v>24</v>
      </c>
      <c r="F179" s="7">
        <v>2162</v>
      </c>
      <c r="G179" s="7">
        <v>2184</v>
      </c>
      <c r="H179" s="26">
        <f t="shared" si="4"/>
        <v>101.01757631822386</v>
      </c>
    </row>
    <row r="180" spans="1:8" ht="45">
      <c r="A180" s="8"/>
      <c r="B180" s="1"/>
      <c r="C180" s="1">
        <v>2700</v>
      </c>
      <c r="D180" s="2" t="s">
        <v>125</v>
      </c>
      <c r="E180" s="7">
        <v>0</v>
      </c>
      <c r="F180" s="7">
        <v>30000</v>
      </c>
      <c r="G180" s="7">
        <v>29643</v>
      </c>
      <c r="H180" s="26">
        <f t="shared" si="4"/>
        <v>98.81</v>
      </c>
    </row>
    <row r="181" spans="1:8" ht="15">
      <c r="A181" s="8"/>
      <c r="B181" s="1">
        <v>85411</v>
      </c>
      <c r="C181" s="1"/>
      <c r="D181" s="2" t="s">
        <v>78</v>
      </c>
      <c r="E181" s="7">
        <f>E182+E183+E184+E185</f>
        <v>1131956</v>
      </c>
      <c r="F181" s="7">
        <f>F182+F183+F184+F185</f>
        <v>1100636</v>
      </c>
      <c r="G181" s="7">
        <f>G182+G183+G184+G185</f>
        <v>1102436</v>
      </c>
      <c r="H181" s="26">
        <f t="shared" si="4"/>
        <v>100.16354180673719</v>
      </c>
    </row>
    <row r="182" spans="1:8" ht="62.25" customHeight="1">
      <c r="A182" s="8"/>
      <c r="B182" s="1"/>
      <c r="C182" s="1" t="s">
        <v>96</v>
      </c>
      <c r="D182" s="2" t="s">
        <v>76</v>
      </c>
      <c r="E182" s="7">
        <v>6763</v>
      </c>
      <c r="F182" s="7">
        <v>6763</v>
      </c>
      <c r="G182" s="7">
        <v>8361</v>
      </c>
      <c r="H182" s="26">
        <f t="shared" si="4"/>
        <v>123.62856720390359</v>
      </c>
    </row>
    <row r="183" spans="1:8" ht="15">
      <c r="A183" s="8"/>
      <c r="B183" s="1"/>
      <c r="C183" s="1" t="s">
        <v>97</v>
      </c>
      <c r="D183" s="2" t="s">
        <v>55</v>
      </c>
      <c r="E183" s="7">
        <v>1124443</v>
      </c>
      <c r="F183" s="7">
        <v>1093123</v>
      </c>
      <c r="G183" s="7">
        <v>1093359</v>
      </c>
      <c r="H183" s="26">
        <f t="shared" si="4"/>
        <v>100.02158951920323</v>
      </c>
    </row>
    <row r="184" spans="1:8" ht="15">
      <c r="A184" s="8"/>
      <c r="B184" s="1"/>
      <c r="C184" s="1" t="s">
        <v>98</v>
      </c>
      <c r="D184" s="2" t="s">
        <v>12</v>
      </c>
      <c r="E184" s="7">
        <v>500</v>
      </c>
      <c r="F184" s="7">
        <v>500</v>
      </c>
      <c r="G184" s="7">
        <v>352</v>
      </c>
      <c r="H184" s="26">
        <f t="shared" si="4"/>
        <v>70.39999999999999</v>
      </c>
    </row>
    <row r="185" spans="1:8" ht="15">
      <c r="A185" s="8"/>
      <c r="B185" s="1"/>
      <c r="C185" s="1" t="s">
        <v>99</v>
      </c>
      <c r="D185" s="2" t="s">
        <v>13</v>
      </c>
      <c r="E185" s="7">
        <v>250</v>
      </c>
      <c r="F185" s="7">
        <v>250</v>
      </c>
      <c r="G185" s="7">
        <v>364</v>
      </c>
      <c r="H185" s="26">
        <f t="shared" si="4"/>
        <v>145.6</v>
      </c>
    </row>
    <row r="186" spans="1:8" ht="15">
      <c r="A186" s="8"/>
      <c r="B186" s="1">
        <v>85415</v>
      </c>
      <c r="C186" s="1"/>
      <c r="D186" s="2" t="s">
        <v>79</v>
      </c>
      <c r="E186" s="5">
        <f>E187</f>
        <v>4368</v>
      </c>
      <c r="F186" s="5">
        <f>F187</f>
        <v>31111</v>
      </c>
      <c r="G186" s="5">
        <f>G187</f>
        <v>25320</v>
      </c>
      <c r="H186" s="26">
        <f t="shared" si="4"/>
        <v>81.38600495001768</v>
      </c>
    </row>
    <row r="187" spans="1:8" ht="45" customHeight="1">
      <c r="A187" s="8"/>
      <c r="B187" s="1"/>
      <c r="C187" s="1">
        <v>2310</v>
      </c>
      <c r="D187" s="2" t="s">
        <v>112</v>
      </c>
      <c r="E187" s="5">
        <v>4368</v>
      </c>
      <c r="F187" s="5">
        <v>31111</v>
      </c>
      <c r="G187" s="5">
        <v>25320</v>
      </c>
      <c r="H187" s="26">
        <f t="shared" si="4"/>
        <v>81.38600495001768</v>
      </c>
    </row>
    <row r="188" spans="1:8" ht="15">
      <c r="A188" s="8"/>
      <c r="B188" s="1">
        <v>85417</v>
      </c>
      <c r="C188" s="1"/>
      <c r="D188" s="2" t="s">
        <v>80</v>
      </c>
      <c r="E188" s="7">
        <f>E189+E190+E191+E192</f>
        <v>78550</v>
      </c>
      <c r="F188" s="7">
        <f>F189+F190+F191+F192</f>
        <v>66720</v>
      </c>
      <c r="G188" s="7">
        <f>G189+G190+G191+G192</f>
        <v>72298</v>
      </c>
      <c r="H188" s="26">
        <f t="shared" si="4"/>
        <v>108.36031175059952</v>
      </c>
    </row>
    <row r="189" spans="1:8" ht="61.5" customHeight="1">
      <c r="A189" s="8"/>
      <c r="B189" s="1"/>
      <c r="C189" s="1" t="s">
        <v>96</v>
      </c>
      <c r="D189" s="2" t="s">
        <v>81</v>
      </c>
      <c r="E189" s="7">
        <v>2785</v>
      </c>
      <c r="F189" s="7">
        <v>1738</v>
      </c>
      <c r="G189" s="7">
        <v>1738</v>
      </c>
      <c r="H189" s="26">
        <f t="shared" si="4"/>
        <v>100</v>
      </c>
    </row>
    <row r="190" spans="1:8" ht="15">
      <c r="A190" s="8"/>
      <c r="B190" s="1"/>
      <c r="C190" s="1" t="s">
        <v>97</v>
      </c>
      <c r="D190" s="2" t="s">
        <v>55</v>
      </c>
      <c r="E190" s="7">
        <v>75500</v>
      </c>
      <c r="F190" s="7">
        <v>60000</v>
      </c>
      <c r="G190" s="7">
        <v>63550</v>
      </c>
      <c r="H190" s="26">
        <f t="shared" si="4"/>
        <v>105.91666666666666</v>
      </c>
    </row>
    <row r="191" spans="1:8" ht="15">
      <c r="A191" s="8"/>
      <c r="B191" s="1"/>
      <c r="C191" s="1" t="s">
        <v>98</v>
      </c>
      <c r="D191" s="2" t="s">
        <v>12</v>
      </c>
      <c r="E191" s="7">
        <v>250</v>
      </c>
      <c r="F191" s="7">
        <v>221</v>
      </c>
      <c r="G191" s="7">
        <v>232</v>
      </c>
      <c r="H191" s="26">
        <f t="shared" si="4"/>
        <v>104.97737556561087</v>
      </c>
    </row>
    <row r="192" spans="1:8" ht="15">
      <c r="A192" s="8"/>
      <c r="B192" s="1"/>
      <c r="C192" s="1" t="s">
        <v>99</v>
      </c>
      <c r="D192" s="2" t="s">
        <v>13</v>
      </c>
      <c r="E192" s="7">
        <v>15</v>
      </c>
      <c r="F192" s="7">
        <v>4761</v>
      </c>
      <c r="G192" s="7">
        <v>6778</v>
      </c>
      <c r="H192" s="26">
        <f t="shared" si="4"/>
        <v>142.36504935937828</v>
      </c>
    </row>
    <row r="193" spans="1:8" ht="15">
      <c r="A193" s="8"/>
      <c r="B193" s="1">
        <v>85420</v>
      </c>
      <c r="C193" s="1"/>
      <c r="D193" s="2" t="s">
        <v>126</v>
      </c>
      <c r="E193" s="7">
        <f>E194</f>
        <v>0</v>
      </c>
      <c r="F193" s="7">
        <v>0</v>
      </c>
      <c r="G193" s="7">
        <v>0</v>
      </c>
      <c r="H193" s="26">
        <v>0</v>
      </c>
    </row>
    <row r="194" spans="1:8" ht="15">
      <c r="A194" s="8"/>
      <c r="B194" s="1"/>
      <c r="C194" s="1" t="s">
        <v>99</v>
      </c>
      <c r="D194" s="2" t="s">
        <v>13</v>
      </c>
      <c r="E194" s="7">
        <v>0</v>
      </c>
      <c r="F194" s="7">
        <v>0</v>
      </c>
      <c r="G194" s="7">
        <v>0</v>
      </c>
      <c r="H194" s="26">
        <v>0</v>
      </c>
    </row>
    <row r="195" spans="1:8" ht="15">
      <c r="A195" s="8"/>
      <c r="B195" s="1">
        <v>85421</v>
      </c>
      <c r="C195" s="1"/>
      <c r="D195" s="2" t="s">
        <v>107</v>
      </c>
      <c r="E195" s="7">
        <f>E197+E198+E199+E200</f>
        <v>218560</v>
      </c>
      <c r="F195" s="7">
        <f>F196+F197+F198+F199+F200+F201</f>
        <v>699748</v>
      </c>
      <c r="G195" s="7">
        <f>G196+G197+G198+G199+G200+G201</f>
        <v>730000</v>
      </c>
      <c r="H195" s="26">
        <f>(G195/F195)*100</f>
        <v>104.32327066315301</v>
      </c>
    </row>
    <row r="196" spans="1:8" ht="15">
      <c r="A196" s="8"/>
      <c r="B196" s="1"/>
      <c r="C196" s="1" t="s">
        <v>95</v>
      </c>
      <c r="D196" s="2" t="s">
        <v>11</v>
      </c>
      <c r="E196" s="7">
        <v>0</v>
      </c>
      <c r="F196" s="7">
        <v>0</v>
      </c>
      <c r="G196" s="7">
        <v>52</v>
      </c>
      <c r="H196" s="26">
        <v>0</v>
      </c>
    </row>
    <row r="197" spans="1:8" ht="60">
      <c r="A197" s="8"/>
      <c r="B197" s="1"/>
      <c r="C197" s="1" t="s">
        <v>96</v>
      </c>
      <c r="D197" s="2" t="s">
        <v>81</v>
      </c>
      <c r="E197" s="7">
        <v>7000</v>
      </c>
      <c r="F197" s="7">
        <v>7000</v>
      </c>
      <c r="G197" s="7">
        <v>13966</v>
      </c>
      <c r="H197" s="26">
        <f t="shared" si="4"/>
        <v>199.5142857142857</v>
      </c>
    </row>
    <row r="198" spans="1:8" ht="15">
      <c r="A198" s="8"/>
      <c r="B198" s="1"/>
      <c r="C198" s="1" t="s">
        <v>97</v>
      </c>
      <c r="D198" s="2" t="s">
        <v>55</v>
      </c>
      <c r="E198" s="7">
        <v>210000</v>
      </c>
      <c r="F198" s="7">
        <v>210000</v>
      </c>
      <c r="G198" s="7">
        <v>230743</v>
      </c>
      <c r="H198" s="26">
        <f t="shared" si="4"/>
        <v>109.87761904761906</v>
      </c>
    </row>
    <row r="199" spans="1:8" ht="15">
      <c r="A199" s="8"/>
      <c r="B199" s="1"/>
      <c r="C199" s="1" t="s">
        <v>98</v>
      </c>
      <c r="D199" s="2" t="s">
        <v>12</v>
      </c>
      <c r="E199" s="7">
        <v>1200</v>
      </c>
      <c r="F199" s="7">
        <v>1200</v>
      </c>
      <c r="G199" s="7">
        <v>921</v>
      </c>
      <c r="H199" s="26">
        <f t="shared" si="4"/>
        <v>76.75</v>
      </c>
    </row>
    <row r="200" spans="1:8" ht="15">
      <c r="A200" s="8"/>
      <c r="B200" s="1"/>
      <c r="C200" s="1" t="s">
        <v>99</v>
      </c>
      <c r="D200" s="2" t="s">
        <v>13</v>
      </c>
      <c r="E200" s="7">
        <v>360</v>
      </c>
      <c r="F200" s="7">
        <v>360</v>
      </c>
      <c r="G200" s="7">
        <v>5837</v>
      </c>
      <c r="H200" s="26">
        <f t="shared" si="4"/>
        <v>1621.388888888889</v>
      </c>
    </row>
    <row r="201" spans="1:8" ht="45">
      <c r="A201" s="8"/>
      <c r="B201" s="1"/>
      <c r="C201" s="1">
        <v>2120</v>
      </c>
      <c r="D201" s="2" t="s">
        <v>157</v>
      </c>
      <c r="E201" s="7">
        <v>0</v>
      </c>
      <c r="F201" s="7">
        <v>481188</v>
      </c>
      <c r="G201" s="7">
        <v>478481</v>
      </c>
      <c r="H201" s="26">
        <f t="shared" si="4"/>
        <v>99.43743401747342</v>
      </c>
    </row>
    <row r="202" spans="1:8" ht="28.5">
      <c r="A202" s="11">
        <v>900</v>
      </c>
      <c r="B202" s="12"/>
      <c r="C202" s="12"/>
      <c r="D202" s="13" t="s">
        <v>143</v>
      </c>
      <c r="E202" s="22">
        <v>0</v>
      </c>
      <c r="F202" s="22">
        <f>F203</f>
        <v>641713</v>
      </c>
      <c r="G202" s="22">
        <f>G203</f>
        <v>849833</v>
      </c>
      <c r="H202" s="26">
        <f t="shared" si="4"/>
        <v>132.4319438752215</v>
      </c>
    </row>
    <row r="203" spans="1:8" ht="30">
      <c r="A203" s="8"/>
      <c r="B203" s="1"/>
      <c r="C203" s="1">
        <v>90019</v>
      </c>
      <c r="D203" s="2" t="s">
        <v>144</v>
      </c>
      <c r="E203" s="7">
        <v>0</v>
      </c>
      <c r="F203" s="7">
        <f>F204</f>
        <v>641713</v>
      </c>
      <c r="G203" s="7">
        <f>G204</f>
        <v>849833</v>
      </c>
      <c r="H203" s="26">
        <f t="shared" si="4"/>
        <v>132.4319438752215</v>
      </c>
    </row>
    <row r="204" spans="1:8" ht="15">
      <c r="A204" s="8"/>
      <c r="B204" s="1"/>
      <c r="C204" s="1" t="s">
        <v>95</v>
      </c>
      <c r="D204" s="2" t="s">
        <v>11</v>
      </c>
      <c r="E204" s="7">
        <v>0</v>
      </c>
      <c r="F204" s="7">
        <v>641713</v>
      </c>
      <c r="G204" s="7">
        <v>849833</v>
      </c>
      <c r="H204" s="26">
        <f t="shared" si="4"/>
        <v>132.4319438752215</v>
      </c>
    </row>
    <row r="205" spans="1:8" s="21" customFormat="1" ht="14.25">
      <c r="A205" s="9">
        <v>926</v>
      </c>
      <c r="B205" s="3"/>
      <c r="C205" s="3"/>
      <c r="D205" s="4" t="s">
        <v>133</v>
      </c>
      <c r="E205" s="6">
        <f>E206</f>
        <v>0</v>
      </c>
      <c r="F205" s="6">
        <f>F206</f>
        <v>200000</v>
      </c>
      <c r="G205" s="6">
        <f>G206</f>
        <v>0</v>
      </c>
      <c r="H205" s="26">
        <f t="shared" si="4"/>
        <v>0</v>
      </c>
    </row>
    <row r="206" spans="1:8" ht="15">
      <c r="A206" s="8"/>
      <c r="B206" s="1">
        <v>92605</v>
      </c>
      <c r="C206" s="1"/>
      <c r="D206" s="2" t="s">
        <v>128</v>
      </c>
      <c r="E206" s="7">
        <v>0</v>
      </c>
      <c r="F206" s="7">
        <f>F207+F208</f>
        <v>200000</v>
      </c>
      <c r="G206" s="7">
        <f>G207+G208</f>
        <v>0</v>
      </c>
      <c r="H206" s="26">
        <f t="shared" si="4"/>
        <v>0</v>
      </c>
    </row>
    <row r="207" spans="1:8" ht="45">
      <c r="A207" s="8"/>
      <c r="B207" s="1"/>
      <c r="C207" s="1">
        <v>6290</v>
      </c>
      <c r="D207" s="2" t="s">
        <v>129</v>
      </c>
      <c r="E207" s="7">
        <v>0</v>
      </c>
      <c r="F207" s="7">
        <v>200000</v>
      </c>
      <c r="G207" s="7">
        <v>0</v>
      </c>
      <c r="H207" s="26">
        <f t="shared" si="4"/>
        <v>0</v>
      </c>
    </row>
    <row r="208" spans="1:8" ht="45">
      <c r="A208" s="8"/>
      <c r="B208" s="1"/>
      <c r="C208" s="1">
        <v>6610</v>
      </c>
      <c r="D208" s="2" t="s">
        <v>130</v>
      </c>
      <c r="E208" s="7">
        <v>0</v>
      </c>
      <c r="F208" s="7">
        <v>0</v>
      </c>
      <c r="G208" s="7">
        <v>0</v>
      </c>
      <c r="H208" s="26">
        <v>0</v>
      </c>
    </row>
    <row r="209" spans="1:8" ht="14.25">
      <c r="A209" s="9"/>
      <c r="B209" s="3"/>
      <c r="C209" s="3"/>
      <c r="D209" s="4" t="s">
        <v>82</v>
      </c>
      <c r="E209" s="6">
        <f>E5+E8+E12+E24+E30+E39+E52+E71+E74+E79+E87+E96+E129+E132+E156+E167</f>
        <v>59080893</v>
      </c>
      <c r="F209" s="6">
        <f>F5+F8+F12+F24+F30+F39+F52+F71+F74+F79+F87+F96+F129+F132+F156+F167+F202+F205+F68</f>
        <v>72029774</v>
      </c>
      <c r="G209" s="6">
        <f>G5+G8+G12+G24+G30+G39+G52+G71+G74+G79+G87+G96+G129+G132+G156+G167+G202+G205+G68</f>
        <v>71202564</v>
      </c>
      <c r="H209" s="26">
        <f t="shared" si="4"/>
        <v>98.85157212904764</v>
      </c>
    </row>
    <row r="210" spans="1:8" ht="15">
      <c r="A210" s="8"/>
      <c r="B210" s="1"/>
      <c r="C210" s="1" t="s">
        <v>100</v>
      </c>
      <c r="D210" s="2" t="s">
        <v>38</v>
      </c>
      <c r="E210" s="7">
        <f aca="true" t="shared" si="5" ref="E210:G211">E85</f>
        <v>6683173</v>
      </c>
      <c r="F210" s="7">
        <f t="shared" si="5"/>
        <v>6683173</v>
      </c>
      <c r="G210" s="7">
        <f t="shared" si="5"/>
        <v>6537095</v>
      </c>
      <c r="H210" s="26">
        <f t="shared" si="4"/>
        <v>97.8142418279461</v>
      </c>
    </row>
    <row r="211" spans="1:8" ht="15">
      <c r="A211" s="8"/>
      <c r="B211" s="1"/>
      <c r="C211" s="1" t="s">
        <v>101</v>
      </c>
      <c r="D211" s="2" t="s">
        <v>39</v>
      </c>
      <c r="E211" s="7">
        <f t="shared" si="5"/>
        <v>100000</v>
      </c>
      <c r="F211" s="7">
        <f t="shared" si="5"/>
        <v>100000</v>
      </c>
      <c r="G211" s="7">
        <f t="shared" si="5"/>
        <v>104826</v>
      </c>
      <c r="H211" s="26">
        <f aca="true" t="shared" si="6" ref="H211:H250">(G211/F211)*100</f>
        <v>104.826</v>
      </c>
    </row>
    <row r="212" spans="1:8" ht="15">
      <c r="A212" s="8"/>
      <c r="B212" s="1"/>
      <c r="C212" s="1" t="s">
        <v>92</v>
      </c>
      <c r="D212" s="2" t="s">
        <v>36</v>
      </c>
      <c r="E212" s="7">
        <f>E81</f>
        <v>1300000</v>
      </c>
      <c r="F212" s="7">
        <f>F81</f>
        <v>1300000</v>
      </c>
      <c r="G212" s="7">
        <f>G81</f>
        <v>1316057</v>
      </c>
      <c r="H212" s="26">
        <f t="shared" si="6"/>
        <v>101.23515384615385</v>
      </c>
    </row>
    <row r="213" spans="1:8" ht="30" customHeight="1">
      <c r="A213" s="8"/>
      <c r="B213" s="1"/>
      <c r="C213" s="1" t="s">
        <v>93</v>
      </c>
      <c r="D213" s="2" t="s">
        <v>83</v>
      </c>
      <c r="E213" s="7">
        <f>E32</f>
        <v>632</v>
      </c>
      <c r="F213" s="7">
        <f>F32</f>
        <v>2226</v>
      </c>
      <c r="G213" s="7">
        <f>G32</f>
        <v>2226</v>
      </c>
      <c r="H213" s="26">
        <f t="shared" si="6"/>
        <v>100</v>
      </c>
    </row>
    <row r="214" spans="1:8" ht="44.25" customHeight="1">
      <c r="A214" s="8"/>
      <c r="B214" s="1"/>
      <c r="C214" s="1" t="s">
        <v>117</v>
      </c>
      <c r="D214" s="2" t="s">
        <v>118</v>
      </c>
      <c r="E214" s="7">
        <f>E82</f>
        <v>170000</v>
      </c>
      <c r="F214" s="7">
        <f>F82</f>
        <v>208000</v>
      </c>
      <c r="G214" s="7">
        <f>G82</f>
        <v>227845</v>
      </c>
      <c r="H214" s="26">
        <f t="shared" si="6"/>
        <v>109.54086538461539</v>
      </c>
    </row>
    <row r="215" spans="1:8" ht="47.25" customHeight="1">
      <c r="A215" s="8"/>
      <c r="B215" s="1"/>
      <c r="C215" s="1" t="s">
        <v>94</v>
      </c>
      <c r="D215" s="2" t="s">
        <v>120</v>
      </c>
      <c r="E215" s="7">
        <f>E134</f>
        <v>0</v>
      </c>
      <c r="F215" s="7">
        <v>0</v>
      </c>
      <c r="G215" s="7">
        <v>0</v>
      </c>
      <c r="H215" s="26">
        <v>0</v>
      </c>
    </row>
    <row r="216" spans="1:8" ht="15">
      <c r="A216" s="8"/>
      <c r="B216" s="1"/>
      <c r="C216" s="1" t="s">
        <v>95</v>
      </c>
      <c r="D216" s="2" t="s">
        <v>11</v>
      </c>
      <c r="E216" s="7">
        <f>E47+E56+E111+E117</f>
        <v>2700</v>
      </c>
      <c r="F216" s="7">
        <f>F47+F56+F111+F117+F204</f>
        <v>644013</v>
      </c>
      <c r="G216" s="7">
        <f>G47+G56+G111+G117+G204+G196</f>
        <v>852000</v>
      </c>
      <c r="H216" s="26">
        <f t="shared" si="6"/>
        <v>132.29546608531194</v>
      </c>
    </row>
    <row r="217" spans="1:8" ht="61.5" customHeight="1">
      <c r="A217" s="8"/>
      <c r="B217" s="1"/>
      <c r="C217" s="1" t="s">
        <v>96</v>
      </c>
      <c r="D217" s="2" t="s">
        <v>76</v>
      </c>
      <c r="E217" s="7">
        <f>E33+E57+E101+E112+E118+E140+E174+E182+E189+E197</f>
        <v>196518</v>
      </c>
      <c r="F217" s="7">
        <f>F33+F57+F101+F112+F118+F140+F174+F182+F189+F197</f>
        <v>170071</v>
      </c>
      <c r="G217" s="7">
        <f>G33+G57+G101+G112+G118+G140+G174+G182+G189+G197</f>
        <v>182847</v>
      </c>
      <c r="H217" s="26">
        <f t="shared" si="6"/>
        <v>107.51215668750109</v>
      </c>
    </row>
    <row r="218" spans="1:8" ht="15">
      <c r="A218" s="8"/>
      <c r="B218" s="1"/>
      <c r="C218" s="1" t="s">
        <v>97</v>
      </c>
      <c r="D218" s="2" t="s">
        <v>55</v>
      </c>
      <c r="E218" s="7">
        <f>E58+E141+E169+E178+E183+E190+E198</f>
        <v>5256729</v>
      </c>
      <c r="F218" s="7">
        <f>F58+F141+F169+F178+F183+F190+F198</f>
        <v>5486777</v>
      </c>
      <c r="G218" s="7">
        <f>G58+G141+G169+G178+G183+G190+G198</f>
        <v>5589279</v>
      </c>
      <c r="H218" s="26">
        <f t="shared" si="6"/>
        <v>101.86816413351592</v>
      </c>
    </row>
    <row r="219" spans="1:8" ht="30">
      <c r="A219" s="8"/>
      <c r="B219" s="1"/>
      <c r="C219" s="1" t="s">
        <v>106</v>
      </c>
      <c r="D219" s="2" t="s">
        <v>119</v>
      </c>
      <c r="E219" s="7">
        <f>E34</f>
        <v>3539180</v>
      </c>
      <c r="F219" s="7">
        <f>F34</f>
        <v>3301647</v>
      </c>
      <c r="G219" s="7">
        <f>G34</f>
        <v>2727198</v>
      </c>
      <c r="H219" s="26">
        <f t="shared" si="6"/>
        <v>82.6011381592278</v>
      </c>
    </row>
    <row r="220" spans="1:8" ht="15">
      <c r="A220" s="8"/>
      <c r="B220" s="1"/>
      <c r="C220" s="1" t="s">
        <v>98</v>
      </c>
      <c r="D220" s="2" t="s">
        <v>12</v>
      </c>
      <c r="E220" s="7">
        <f>E14+E35+E48+E59+E98+E102+E113+E119+E135+E142+E147+E160+E175+E184+E191+E199+E26+E124</f>
        <v>35030</v>
      </c>
      <c r="F220" s="7">
        <f>F14+F35+F48+F59+F98+F102+F113+F119+F135+F142+F147+F160+F175+F184+F191+F199+F26+F124</f>
        <v>103622</v>
      </c>
      <c r="G220" s="7">
        <f>G14+G35+G48+G59+G98+G102+G113+G119+G135+G142+G147+G160+G175+G184+G191+G199+G26+G124</f>
        <v>128162</v>
      </c>
      <c r="H220" s="26">
        <f t="shared" si="6"/>
        <v>123.68222964235393</v>
      </c>
    </row>
    <row r="221" spans="1:8" ht="15">
      <c r="A221" s="8"/>
      <c r="B221" s="1"/>
      <c r="C221" s="1" t="s">
        <v>151</v>
      </c>
      <c r="D221" s="2" t="s">
        <v>158</v>
      </c>
      <c r="E221" s="7">
        <v>0</v>
      </c>
      <c r="F221" s="7">
        <v>0</v>
      </c>
      <c r="G221" s="7">
        <f>G161</f>
        <v>221</v>
      </c>
      <c r="H221" s="26">
        <v>0</v>
      </c>
    </row>
    <row r="222" spans="1:8" ht="15">
      <c r="A222" s="8"/>
      <c r="B222" s="1"/>
      <c r="C222" s="1" t="s">
        <v>131</v>
      </c>
      <c r="D222" s="2" t="s">
        <v>136</v>
      </c>
      <c r="E222" s="7">
        <f>E83</f>
        <v>0</v>
      </c>
      <c r="F222" s="7"/>
      <c r="G222" s="7">
        <f>G83</f>
        <v>3457</v>
      </c>
      <c r="H222" s="26">
        <v>0</v>
      </c>
    </row>
    <row r="223" spans="1:8" ht="15">
      <c r="A223" s="8"/>
      <c r="B223" s="1"/>
      <c r="C223" s="1" t="s">
        <v>138</v>
      </c>
      <c r="D223" s="2" t="s">
        <v>146</v>
      </c>
      <c r="E223" s="7"/>
      <c r="F223" s="7">
        <f>F143</f>
        <v>1050</v>
      </c>
      <c r="G223" s="7">
        <f>G143</f>
        <v>1452</v>
      </c>
      <c r="H223" s="26">
        <f t="shared" si="6"/>
        <v>138.28571428571428</v>
      </c>
    </row>
    <row r="224" spans="1:8" ht="15">
      <c r="A224" s="8"/>
      <c r="B224" s="1"/>
      <c r="C224" s="1" t="s">
        <v>99</v>
      </c>
      <c r="D224" s="2" t="s">
        <v>66</v>
      </c>
      <c r="E224" s="7">
        <f>E15+E27+E36+E49+E60+E99+E103+E107+E114+E120+E136+E144+E148+E158+E162+E170+E176+E179+E185+E192+E194+E200</f>
        <v>21438</v>
      </c>
      <c r="F224" s="7">
        <f>F15+F27+F36+F49+F60+F99+F103+F107+F114+F120+F136+F144+F148+F158+F162+F170+F176+F179+F185+F192+F194+F200+F64</f>
        <v>90303</v>
      </c>
      <c r="G224" s="7">
        <f>G15+G27+G36+G49+G60+G99+G103+G107+G114+G120+G136+G144+G148+G158+G162+G170+G176+G179+G185+G192+G194+G200+G64</f>
        <v>158001</v>
      </c>
      <c r="H224" s="26">
        <f t="shared" si="6"/>
        <v>174.96760904953322</v>
      </c>
    </row>
    <row r="225" spans="1:8" ht="30">
      <c r="A225" s="8"/>
      <c r="B225" s="1"/>
      <c r="C225" s="1">
        <v>2007</v>
      </c>
      <c r="D225" s="2" t="s">
        <v>149</v>
      </c>
      <c r="E225" s="7">
        <f>E163+E125</f>
        <v>249655</v>
      </c>
      <c r="F225" s="7">
        <f>F163+F125+F149</f>
        <v>727190</v>
      </c>
      <c r="G225" s="7">
        <f>G163+G125+G149</f>
        <v>684998</v>
      </c>
      <c r="H225" s="26">
        <f t="shared" si="6"/>
        <v>94.19794001567678</v>
      </c>
    </row>
    <row r="226" spans="1:8" ht="30">
      <c r="A226" s="8"/>
      <c r="B226" s="1"/>
      <c r="C226" s="1">
        <v>2009</v>
      </c>
      <c r="D226" s="2" t="s">
        <v>149</v>
      </c>
      <c r="E226" s="7">
        <f>E126</f>
        <v>44056</v>
      </c>
      <c r="F226" s="7">
        <f>F126+F150</f>
        <v>62072</v>
      </c>
      <c r="G226" s="7">
        <f>G126+G150</f>
        <v>54681</v>
      </c>
      <c r="H226" s="26">
        <f t="shared" si="6"/>
        <v>88.09285990462689</v>
      </c>
    </row>
    <row r="227" spans="1:8" ht="47.25" customHeight="1">
      <c r="A227" s="8"/>
      <c r="B227" s="1"/>
      <c r="C227" s="1">
        <v>2110</v>
      </c>
      <c r="D227" s="2" t="s">
        <v>6</v>
      </c>
      <c r="E227" s="7">
        <f>E7+E37+E41+E43+E45+E50+E54+E76+E73+E131+E62</f>
        <v>5136482</v>
      </c>
      <c r="F227" s="7">
        <f>F7+F37+F41+F43+F45+F50+F54+F76+F73+F131+F62+F68</f>
        <v>5798836</v>
      </c>
      <c r="G227" s="7">
        <f>G7+G37+G41+G43+G45+G50+G54+G76+G73+G131+G62+G68</f>
        <v>5796983</v>
      </c>
      <c r="H227" s="26">
        <f t="shared" si="6"/>
        <v>99.96804531116244</v>
      </c>
    </row>
    <row r="228" spans="1:8" ht="47.25" customHeight="1">
      <c r="A228" s="8"/>
      <c r="B228" s="1"/>
      <c r="C228" s="1">
        <v>2120</v>
      </c>
      <c r="D228" s="2" t="s">
        <v>157</v>
      </c>
      <c r="E228" s="7">
        <v>0</v>
      </c>
      <c r="F228" s="7">
        <f>F201</f>
        <v>481188</v>
      </c>
      <c r="G228" s="7">
        <f>G201</f>
        <v>478481</v>
      </c>
      <c r="H228" s="26">
        <f t="shared" si="6"/>
        <v>99.43743401747342</v>
      </c>
    </row>
    <row r="229" spans="1:8" ht="30">
      <c r="A229" s="8"/>
      <c r="B229" s="1"/>
      <c r="C229" s="1">
        <v>2130</v>
      </c>
      <c r="D229" s="2" t="s">
        <v>89</v>
      </c>
      <c r="E229" s="7">
        <f>E16+E22+E145+E127+E137+E151</f>
        <v>5437532</v>
      </c>
      <c r="F229" s="7">
        <f>F16+F22+F145+F127+F137+F151+F78</f>
        <v>10504935</v>
      </c>
      <c r="G229" s="7">
        <f>G16+G22+G145+G127+G137+G151+G78</f>
        <v>10504932</v>
      </c>
      <c r="H229" s="26">
        <f t="shared" si="6"/>
        <v>99.9999714419937</v>
      </c>
    </row>
    <row r="230" spans="1:8" ht="75">
      <c r="A230" s="8"/>
      <c r="B230" s="1"/>
      <c r="C230" s="1">
        <v>2139</v>
      </c>
      <c r="D230" s="2" t="s">
        <v>124</v>
      </c>
      <c r="E230" s="7">
        <f>E29</f>
        <v>17133</v>
      </c>
      <c r="F230" s="7">
        <f>F29</f>
        <v>0</v>
      </c>
      <c r="G230" s="7">
        <f>G29</f>
        <v>0</v>
      </c>
      <c r="H230" s="26">
        <v>0</v>
      </c>
    </row>
    <row r="231" spans="1:8" ht="35.25" customHeight="1">
      <c r="A231" s="8"/>
      <c r="B231" s="1"/>
      <c r="C231" s="1">
        <v>2310</v>
      </c>
      <c r="D231" s="2" t="s">
        <v>84</v>
      </c>
      <c r="E231" s="7">
        <f>E65+E109+E122+E128+E171+E187+E104</f>
        <v>5052567</v>
      </c>
      <c r="F231" s="7">
        <f>F65+F109+F122+F128+F171+F187+F104</f>
        <v>4639345</v>
      </c>
      <c r="G231" s="7">
        <f>G65+G109+G122+G128+G171+G187+G104</f>
        <v>4301485</v>
      </c>
      <c r="H231" s="26">
        <f t="shared" si="6"/>
        <v>92.71750645834703</v>
      </c>
    </row>
    <row r="232" spans="1:8" ht="31.5" customHeight="1">
      <c r="A232" s="8"/>
      <c r="B232" s="1"/>
      <c r="C232" s="1">
        <v>2320</v>
      </c>
      <c r="D232" s="2" t="s">
        <v>85</v>
      </c>
      <c r="E232" s="7">
        <f>E138+E155+E164</f>
        <v>2075204</v>
      </c>
      <c r="F232" s="7">
        <f>F138+F155+F164</f>
        <v>2072857</v>
      </c>
      <c r="G232" s="7">
        <f>G138+G155+G164</f>
        <v>2107094</v>
      </c>
      <c r="H232" s="26">
        <f t="shared" si="6"/>
        <v>101.65168171272789</v>
      </c>
    </row>
    <row r="233" spans="1:8" ht="47.25" customHeight="1">
      <c r="A233" s="8"/>
      <c r="B233" s="1"/>
      <c r="C233" s="1">
        <v>2360</v>
      </c>
      <c r="D233" s="2" t="s">
        <v>86</v>
      </c>
      <c r="E233" s="7">
        <f>E38</f>
        <v>294600</v>
      </c>
      <c r="F233" s="7">
        <f>F38</f>
        <v>364600</v>
      </c>
      <c r="G233" s="7">
        <f>G38</f>
        <v>367951</v>
      </c>
      <c r="H233" s="26">
        <f>(G233/F233)*100</f>
        <v>100.9190894130554</v>
      </c>
    </row>
    <row r="234" spans="1:8" ht="31.5" customHeight="1">
      <c r="A234" s="8"/>
      <c r="B234" s="1"/>
      <c r="C234" s="1">
        <v>2440</v>
      </c>
      <c r="D234" s="2" t="s">
        <v>68</v>
      </c>
      <c r="E234" s="7">
        <f>E165</f>
        <v>594100</v>
      </c>
      <c r="F234" s="7">
        <f>F165+F10+F17</f>
        <v>731428</v>
      </c>
      <c r="G234" s="7">
        <f>G165+G10+G17</f>
        <v>731204</v>
      </c>
      <c r="H234" s="26">
        <f>(G234/F234)*100</f>
        <v>99.96937497607419</v>
      </c>
    </row>
    <row r="235" spans="1:8" ht="45">
      <c r="A235" s="8"/>
      <c r="B235" s="1"/>
      <c r="C235" s="1">
        <v>2460</v>
      </c>
      <c r="D235" s="2" t="s">
        <v>88</v>
      </c>
      <c r="E235" s="7">
        <f>E11</f>
        <v>115789</v>
      </c>
      <c r="F235" s="7">
        <f>F11</f>
        <v>119625</v>
      </c>
      <c r="G235" s="7">
        <f>G11</f>
        <v>119625</v>
      </c>
      <c r="H235" s="26">
        <f>(G235/F235)*100</f>
        <v>100</v>
      </c>
    </row>
    <row r="236" spans="1:8" ht="30">
      <c r="A236" s="8"/>
      <c r="B236" s="1"/>
      <c r="C236" s="1">
        <v>2700</v>
      </c>
      <c r="D236" s="2" t="s">
        <v>115</v>
      </c>
      <c r="E236" s="7">
        <f>E115+E66</f>
        <v>0</v>
      </c>
      <c r="F236" s="7">
        <f>F115+F66+F180</f>
        <v>140605</v>
      </c>
      <c r="G236" s="7">
        <f>G115+G66+G180</f>
        <v>134229</v>
      </c>
      <c r="H236" s="26">
        <f>(G236/F236)*100</f>
        <v>95.46531062195513</v>
      </c>
    </row>
    <row r="237" spans="1:8" ht="33" customHeight="1">
      <c r="A237" s="8"/>
      <c r="B237" s="1"/>
      <c r="C237" s="1">
        <v>2708</v>
      </c>
      <c r="D237" s="2" t="s">
        <v>16</v>
      </c>
      <c r="E237" s="7">
        <f>E28</f>
        <v>323795</v>
      </c>
      <c r="F237" s="7">
        <f>F28</f>
        <v>289580</v>
      </c>
      <c r="G237" s="7">
        <f>G28</f>
        <v>288130</v>
      </c>
      <c r="H237" s="26">
        <f>(G237/F237)*100</f>
        <v>99.4992748117964</v>
      </c>
    </row>
    <row r="238" spans="1:8" ht="33" customHeight="1">
      <c r="A238" s="8"/>
      <c r="B238" s="1"/>
      <c r="C238" s="1">
        <v>2710</v>
      </c>
      <c r="D238" s="2" t="s">
        <v>116</v>
      </c>
      <c r="E238" s="7">
        <f>E18</f>
        <v>2655209</v>
      </c>
      <c r="F238" s="7">
        <f>F18+F23</f>
        <v>736142</v>
      </c>
      <c r="G238" s="7">
        <f>G18+G23</f>
        <v>736121</v>
      </c>
      <c r="H238" s="26">
        <f t="shared" si="6"/>
        <v>99.99714728951751</v>
      </c>
    </row>
    <row r="239" spans="1:8" ht="17.25" customHeight="1">
      <c r="A239" s="8"/>
      <c r="B239" s="1"/>
      <c r="C239" s="1">
        <v>2760</v>
      </c>
      <c r="D239" s="36" t="s">
        <v>159</v>
      </c>
      <c r="E239" s="7">
        <v>0</v>
      </c>
      <c r="F239" s="7">
        <f>F91</f>
        <v>3612518</v>
      </c>
      <c r="G239" s="7">
        <f>G91</f>
        <v>3612518</v>
      </c>
      <c r="H239" s="26">
        <f t="shared" si="6"/>
        <v>100</v>
      </c>
    </row>
    <row r="240" spans="1:8" ht="15">
      <c r="A240" s="8"/>
      <c r="B240" s="1"/>
      <c r="C240" s="1">
        <v>2920</v>
      </c>
      <c r="D240" s="2" t="s">
        <v>42</v>
      </c>
      <c r="E240" s="7">
        <f>E89+E93+E95</f>
        <v>19714371</v>
      </c>
      <c r="F240" s="7">
        <f>F89+F93+F95</f>
        <v>19914224</v>
      </c>
      <c r="G240" s="7">
        <f>G89+G93+G95</f>
        <v>19914224</v>
      </c>
      <c r="H240" s="26">
        <f t="shared" si="6"/>
        <v>100</v>
      </c>
    </row>
    <row r="241" spans="1:8" ht="60">
      <c r="A241" s="8"/>
      <c r="B241" s="1"/>
      <c r="C241" s="1">
        <v>6207</v>
      </c>
      <c r="D241" s="2" t="s">
        <v>156</v>
      </c>
      <c r="E241" s="7"/>
      <c r="F241" s="7">
        <f>F152</f>
        <v>5100</v>
      </c>
      <c r="G241" s="7">
        <f>G152</f>
        <v>5088</v>
      </c>
      <c r="H241" s="26">
        <f t="shared" si="6"/>
        <v>99.76470588235294</v>
      </c>
    </row>
    <row r="242" spans="1:8" ht="60">
      <c r="A242" s="8"/>
      <c r="B242" s="1"/>
      <c r="C242" s="1">
        <v>6209</v>
      </c>
      <c r="D242" s="2" t="s">
        <v>156</v>
      </c>
      <c r="E242" s="7"/>
      <c r="F242" s="7">
        <f>F153</f>
        <v>900</v>
      </c>
      <c r="G242" s="7">
        <f>G153</f>
        <v>898</v>
      </c>
      <c r="H242" s="26">
        <f t="shared" si="6"/>
        <v>99.77777777777777</v>
      </c>
    </row>
    <row r="243" spans="1:8" ht="45">
      <c r="A243" s="8"/>
      <c r="B243" s="1"/>
      <c r="C243" s="1">
        <v>6290</v>
      </c>
      <c r="D243" s="2" t="s">
        <v>129</v>
      </c>
      <c r="E243" s="7">
        <v>0</v>
      </c>
      <c r="F243" s="7">
        <f>F207</f>
        <v>200000</v>
      </c>
      <c r="G243" s="7">
        <f>G207</f>
        <v>0</v>
      </c>
      <c r="H243" s="26">
        <f t="shared" si="6"/>
        <v>0</v>
      </c>
    </row>
    <row r="244" spans="1:8" ht="50.25" customHeight="1">
      <c r="A244" s="8"/>
      <c r="B244" s="1"/>
      <c r="C244" s="1">
        <v>6300</v>
      </c>
      <c r="D244" s="2" t="s">
        <v>140</v>
      </c>
      <c r="E244" s="5">
        <v>0</v>
      </c>
      <c r="F244" s="5">
        <f>F19</f>
        <v>1710785</v>
      </c>
      <c r="G244" s="5">
        <f>G19</f>
        <v>1710785</v>
      </c>
      <c r="H244" s="26">
        <f t="shared" si="6"/>
        <v>100</v>
      </c>
    </row>
    <row r="245" spans="1:8" ht="36" customHeight="1">
      <c r="A245" s="8"/>
      <c r="B245" s="1"/>
      <c r="C245" s="1">
        <v>6430</v>
      </c>
      <c r="D245" s="2" t="s">
        <v>127</v>
      </c>
      <c r="E245" s="5">
        <v>0</v>
      </c>
      <c r="F245" s="5">
        <f>F20</f>
        <v>1730290</v>
      </c>
      <c r="G245" s="5">
        <f>G20</f>
        <v>1730290</v>
      </c>
      <c r="H245" s="26">
        <f t="shared" si="6"/>
        <v>100</v>
      </c>
    </row>
    <row r="246" spans="1:8" ht="63.75" customHeight="1">
      <c r="A246" s="8"/>
      <c r="B246" s="1"/>
      <c r="C246" s="1">
        <v>6620</v>
      </c>
      <c r="D246" s="2" t="s">
        <v>142</v>
      </c>
      <c r="E246" s="5">
        <v>0</v>
      </c>
      <c r="F246" s="5">
        <f>F166</f>
        <v>36672</v>
      </c>
      <c r="G246" s="5">
        <f>G166</f>
        <v>36672</v>
      </c>
      <c r="H246" s="26">
        <f t="shared" si="6"/>
        <v>100</v>
      </c>
    </row>
    <row r="247" spans="1:8" ht="45" customHeight="1" thickBot="1">
      <c r="A247" s="19"/>
      <c r="B247" s="20"/>
      <c r="C247" s="20">
        <v>6610</v>
      </c>
      <c r="D247" s="30" t="s">
        <v>114</v>
      </c>
      <c r="E247" s="31">
        <f>E172+E105</f>
        <v>65000</v>
      </c>
      <c r="F247" s="31">
        <f>F105</f>
        <v>60000</v>
      </c>
      <c r="G247" s="31">
        <f>G105</f>
        <v>55509</v>
      </c>
      <c r="H247" s="27">
        <f t="shared" si="6"/>
        <v>92.515</v>
      </c>
    </row>
    <row r="248" spans="1:8" ht="14.25" customHeight="1" thickBot="1">
      <c r="A248" s="44" t="s">
        <v>87</v>
      </c>
      <c r="B248" s="45"/>
      <c r="C248" s="45"/>
      <c r="D248" s="46"/>
      <c r="E248" s="32">
        <f>SUM(E210:E247)</f>
        <v>59080893</v>
      </c>
      <c r="F248" s="32">
        <f>SUM(F210:F247)</f>
        <v>72029774</v>
      </c>
      <c r="G248" s="32">
        <f>SUM(G210:G247)</f>
        <v>71202564</v>
      </c>
      <c r="H248" s="35">
        <f t="shared" si="6"/>
        <v>98.85157212904764</v>
      </c>
    </row>
    <row r="249" spans="1:8" ht="15" thickBot="1">
      <c r="A249" s="38" t="s">
        <v>148</v>
      </c>
      <c r="B249" s="39"/>
      <c r="C249" s="39"/>
      <c r="D249" s="40"/>
      <c r="E249" s="28">
        <f>E210+E211+E212+E213+E214+E216+E217+E218+E220+E225+E226+E227+E229+E230+E231+E232+E233+E234+E235+E236+E237+E238+E240+E224</f>
        <v>55476713</v>
      </c>
      <c r="F249" s="28">
        <f>F210+F211+F212+F213+F214+F216+F217+F218+F220+F225+F226+F227+F229+F230+F231+F232+F233+F234+F235+F236+F237+F238+F240+F224+F223</f>
        <v>60890674</v>
      </c>
      <c r="G249" s="28">
        <f>G210+G211+G212+G213+G214+G216+G217+G218+G220+G225+G226+G227+G229+G230+G231+G232+G233+G234+G235+G236+G237+G238+G240+G224+G223+G222</f>
        <v>60844904</v>
      </c>
      <c r="H249" s="35">
        <f t="shared" si="6"/>
        <v>99.92483249569548</v>
      </c>
    </row>
    <row r="250" spans="1:8" ht="15" thickBot="1">
      <c r="A250" s="41" t="s">
        <v>147</v>
      </c>
      <c r="B250" s="42"/>
      <c r="C250" s="42"/>
      <c r="D250" s="43"/>
      <c r="E250" s="29">
        <f>E219+E247</f>
        <v>3604180</v>
      </c>
      <c r="F250" s="29">
        <f>F219+F247+F243+F244+F245+F246+G258</f>
        <v>7039394</v>
      </c>
      <c r="G250" s="29">
        <f>G219+G247+G243+G244+G245+G246+H258</f>
        <v>6260454</v>
      </c>
      <c r="H250" s="34">
        <f t="shared" si="6"/>
        <v>88.93455885549238</v>
      </c>
    </row>
    <row r="251" spans="5:8" ht="14.25">
      <c r="E251" s="23"/>
      <c r="F251" s="23"/>
      <c r="G251" s="23"/>
      <c r="H251" s="33"/>
    </row>
    <row r="252" spans="6:7" ht="12.75">
      <c r="F252" s="23"/>
      <c r="G252" s="23"/>
    </row>
    <row r="253" spans="6:7" ht="12.75">
      <c r="F253" s="16"/>
      <c r="G253" s="16"/>
    </row>
  </sheetData>
  <sheetProtection/>
  <mergeCells count="5">
    <mergeCell ref="A1:H1"/>
    <mergeCell ref="A2:H2"/>
    <mergeCell ref="A249:D249"/>
    <mergeCell ref="A250:D250"/>
    <mergeCell ref="A248:D248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2011-03-28T12:10:51Z</cp:lastPrinted>
  <dcterms:created xsi:type="dcterms:W3CDTF">2005-11-08T07:22:52Z</dcterms:created>
  <dcterms:modified xsi:type="dcterms:W3CDTF">2011-03-29T09:30:28Z</dcterms:modified>
  <cp:category/>
  <cp:version/>
  <cp:contentType/>
  <cp:contentStatus/>
</cp:coreProperties>
</file>