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0" activeTab="1"/>
  </bookViews>
  <sheets>
    <sheet name="Wzór" sheetId="1" r:id="rId1"/>
    <sheet name="Zbiorczo" sheetId="2" r:id="rId2"/>
    <sheet name="Dom Dziecka" sheetId="3" r:id="rId3"/>
    <sheet name="ZSO Kowary" sheetId="4" r:id="rId4"/>
    <sheet name="ZST i L Piechowice" sheetId="5" r:id="rId5"/>
    <sheet name="ZPR-W Szkl.Por" sheetId="6" r:id="rId6"/>
    <sheet name="ZSS Miłków" sheetId="7" r:id="rId7"/>
    <sheet name="DWDz Szkl.Por" sheetId="8" r:id="rId8"/>
    <sheet name="ZSO iMS Szklarska Por." sheetId="9" r:id="rId9"/>
    <sheet name="PPPP Kowary" sheetId="10" r:id="rId10"/>
    <sheet name="PPP Szkl.Por." sheetId="11" r:id="rId11"/>
    <sheet name="SSM Złoty Widok" sheetId="12" r:id="rId12"/>
    <sheet name="szkoła" sheetId="13" r:id="rId13"/>
    <sheet name="stażysta" sheetId="14" r:id="rId14"/>
    <sheet name="kontraktowy" sheetId="15" r:id="rId15"/>
    <sheet name="mianowany" sheetId="16" r:id="rId16"/>
    <sheet name="dyplomowany" sheetId="17" r:id="rId17"/>
  </sheets>
  <definedNames>
    <definedName name="_xlnm.Print_Area" localSheetId="16">'dyplomowany'!$A$1:$N$55</definedName>
    <definedName name="_xlnm.Print_Area" localSheetId="14">'kontraktowy'!$A$1:$N$55</definedName>
    <definedName name="_xlnm.Print_Area" localSheetId="15">'mianowany'!$A$1:$N$55</definedName>
    <definedName name="_xlnm.Print_Area" localSheetId="13">'stażysta'!$A$1:$N$55</definedName>
    <definedName name="_xlnm.Print_Area" localSheetId="12">'szkoła'!$A$2:$E$64</definedName>
  </definedNames>
  <calcPr fullCalcOnLoad="1"/>
</workbook>
</file>

<file path=xl/sharedStrings.xml><?xml version="1.0" encoding="utf-8"?>
<sst xmlns="http://schemas.openxmlformats.org/spreadsheetml/2006/main" count="1143" uniqueCount="92">
  <si>
    <t>FORMULARZ SPRAWOZDAWCZY DLA SZKÓŁ</t>
  </si>
  <si>
    <t>Informacja o strukturze zatrudnienia oraz faktycznych wydatkach na wynagrodzenia nauczycieli do przeprowadzenia analizy, o której mowa w art. 30a ust. 1 ustawy Karta Nauczyciela</t>
  </si>
  <si>
    <t>Nazwa i adres szkoły:</t>
  </si>
  <si>
    <t>REGON:</t>
  </si>
  <si>
    <t>1. Średnioroczna struktura zatrudnienia:</t>
  </si>
  <si>
    <t>na rok:</t>
  </si>
  <si>
    <r>
      <t xml:space="preserve">Jeśli którykolwiek z wierszy z nazwą miesiąca jest </t>
    </r>
    <r>
      <rPr>
        <b/>
        <u val="single"/>
        <sz val="9"/>
        <rFont val="Arial"/>
        <family val="2"/>
      </rPr>
      <t>oznaczony czerwonym tłem</t>
    </r>
    <r>
      <rPr>
        <sz val="9"/>
        <rFont val="Arial"/>
        <family val="2"/>
      </rPr>
      <t xml:space="preserve"> to KONIECZNIE należy POPRAWIĆ tabele "Struktura zatrudnienia" dla danej grupy awansu. 
</t>
    </r>
    <r>
      <rPr>
        <b/>
        <sz val="9"/>
        <rFont val="Arial"/>
        <family val="2"/>
      </rPr>
      <t xml:space="preserve">Wiersz oznaczony czerwonym tłem nie będzie brany do wyliczenia średnich.
</t>
    </r>
    <r>
      <rPr>
        <sz val="9"/>
        <rFont val="Arial"/>
        <family val="2"/>
      </rPr>
      <t>Średnie są liczone tylko wierszy w których wypełniono WSZYSTKIE komórki (miesiące oznaczone zielonym tłem). Należy zachować ciągłość danych począwszy od stycznia do ostatniego miesiąca objętego analizą.</t>
    </r>
  </si>
  <si>
    <t>miesiąc</t>
  </si>
  <si>
    <t>Liczba etatów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</si>
  <si>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</si>
  <si>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</si>
  <si>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</si>
  <si>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</si>
  <si>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</si>
  <si>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</si>
  <si>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</si>
  <si>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</si>
  <si>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</si>
  <si>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</si>
  <si>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</si>
  <si>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</si>
  <si>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</si>
  <si>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</si>
  <si>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</si>
  <si>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</si>
  <si>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</si>
  <si>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</si>
  <si>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</si>
  <si>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</si>
  <si>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</si>
  <si>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</si>
  <si>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 poniesione wydatki na wynagrodzenia</t>
  </si>
  <si>
    <t>Wynagrodzenie zasadnicze</t>
  </si>
  <si>
    <t>Pozostałe składniki wynagrodzeń z art. 30 ust.  1 (razem)</t>
  </si>
  <si>
    <t>w tym:</t>
  </si>
  <si>
    <t>Dodatek za wysługę lat</t>
  </si>
  <si>
    <t>Dodatek funkcyjny wynikający z pełnienia funkcji kierowniczej</t>
  </si>
  <si>
    <t>dodatek opiekuna stażu</t>
  </si>
  <si>
    <t>dodatek wychowawcy klasy</t>
  </si>
  <si>
    <t>dodatek nauczyciela doradcy metodycznego</t>
  </si>
  <si>
    <t>dodatek nauczyciela konsultanta</t>
  </si>
  <si>
    <t>Dodatek za warunki pracy</t>
  </si>
  <si>
    <t>Dodatek za uciążliwość pracy</t>
  </si>
  <si>
    <t>Dodatkowe wynagrodzenie za pracę nocną</t>
  </si>
  <si>
    <t>Dodatek motywacyjny</t>
  </si>
  <si>
    <t>Dodatek służbowy</t>
  </si>
  <si>
    <t>Dodatek specjalistyczny/specjalny</t>
  </si>
  <si>
    <t>Dodatek z tytułu posiadania stopnia służbowego</t>
  </si>
  <si>
    <t>Dodatek zadaniowy</t>
  </si>
  <si>
    <t>Nagroda jubileuszowa</t>
  </si>
  <si>
    <t>Nagroda ze specjalnego funduszu nagród</t>
  </si>
  <si>
    <t>Zasiłek na zagospodarowanie</t>
  </si>
  <si>
    <t>Wysokość odprawy emerytalnej i rentowej</t>
  </si>
  <si>
    <t>Odprawa z tytułu rozwiązania stosunku pracy, o których mowa w art.20 ust.2 i art.28 KN</t>
  </si>
  <si>
    <t>inne dodatki wynikające z regulaminu wynagradzania nauczycieli dot. warunków pracy</t>
  </si>
  <si>
    <t>Wynagrodzenia za godziny ponadwymiarowe i godziny doraźnych zastępstw</t>
  </si>
  <si>
    <t>Dodatkowe wynagrodzenie roczne</t>
  </si>
  <si>
    <t>…………………………..</t>
  </si>
  <si>
    <t>……………………..</t>
  </si>
  <si>
    <t>data sporządzenia</t>
  </si>
  <si>
    <t>kierownik jednostki</t>
  </si>
  <si>
    <t xml:space="preserve">                        ZBIORCZA ANALIZA ZA 2010 ROK                                STRUKTURY ZATRUDNIENIA I WYDATKÓW NA WYNAGRODZENIA          NAUCZYCIELI JEDNOSTEK ORGANIZACYJNYCH                          POWIATU JELENIOGÓRSKIEGO</t>
  </si>
  <si>
    <t>Zbiorczo jednostki organizacyjne Powiatu Jeleniogórskiego</t>
  </si>
  <si>
    <t>R-m etety</t>
  </si>
  <si>
    <t>Uwaga</t>
  </si>
  <si>
    <t xml:space="preserve">W wierszu o treści „Dodatek z tytułu posiadania stopnia służbowego” wykazano wynagrodzenia </t>
  </si>
  <si>
    <t>Zbiorczo jednostki</t>
  </si>
  <si>
    <t>za czas choroby wypłacane przez pracodawcę</t>
  </si>
  <si>
    <t>Dom Dziecka -Szklarska Poręba</t>
  </si>
  <si>
    <t xml:space="preserve">ZSO Kowary </t>
  </si>
  <si>
    <t>R-m wydatki</t>
  </si>
  <si>
    <t>ZST Piechowice</t>
  </si>
  <si>
    <t>ZPR-W Szkl.Por</t>
  </si>
  <si>
    <t>ZSS Miłków</t>
  </si>
  <si>
    <t>Dom Wczasów Dziecięcych i Promocji Zdrowia w Szklarskiej Porębie</t>
  </si>
  <si>
    <t>Zespół Szkół Ogólnokształcących i Mistrzostwa Sportowego w Szklarskiej Porębie</t>
  </si>
  <si>
    <t>PUBLICZNA PORADNIA PSYCHOLOGICZNO-PEDAGOGICZNA                                                                                       58-530 Kowary, ul. Zamkowa 5</t>
  </si>
  <si>
    <t>Publiczna Poradnia Psychologiczno – Pedagogiczna w Szklarskiej Porębie</t>
  </si>
  <si>
    <t>SSM "Złoty Widok"</t>
  </si>
  <si>
    <t>nauczyciele stażyści</t>
  </si>
  <si>
    <r>
      <t xml:space="preserve">Warunkiem koniecznym jest wypełnienie pół dotyczacych struktury zatrudnienia </t>
    </r>
    <r>
      <rPr>
        <b/>
        <u val="single"/>
        <sz val="9"/>
        <rFont val="Arial"/>
        <family val="2"/>
      </rPr>
      <t>po kolei</t>
    </r>
    <r>
      <rPr>
        <sz val="9"/>
        <rFont val="Arial"/>
        <family val="2"/>
      </rPr>
      <t xml:space="preserve"> od stycznia.Musi być zachowana ciągłość Jeśli w danym miesiącu nie jest nikt zatrudniony należy wpisać </t>
    </r>
    <r>
      <rPr>
        <b/>
        <sz val="9"/>
        <rFont val="Arial"/>
        <family val="2"/>
      </rPr>
      <t>0</t>
    </r>
  </si>
  <si>
    <t>2. Faktyczne wydatki poniesione na wynagrodzenia dla nauczycieli stażystów:</t>
  </si>
  <si>
    <t>miesiące</t>
  </si>
  <si>
    <t>Razem</t>
  </si>
  <si>
    <t>nauczyciele kontraktowi</t>
  </si>
  <si>
    <t>2. Faktyczne wydatki poniesione na wynagrodzenia dla nauczycieli kontraktowych:</t>
  </si>
  <si>
    <t>nauczyciele mianowani</t>
  </si>
  <si>
    <t>2. Faktyczne wydatki poniesione na wynagrodzenia dla nauczycieli mianowanych:</t>
  </si>
  <si>
    <t>FORMULARZ SPRAWOZDAWCZY DLA SZKOŁY</t>
  </si>
  <si>
    <t>nauczyciele dyplomowani</t>
  </si>
  <si>
    <t>2. Faktyczne wydatki poniesione na wynagrodzenia dla nauczycieli dyplomowanych:</t>
  </si>
  <si>
    <t>Załącznik Nr 1                                                    do Uchwały Nr 7/26/11                                      Zarządu Powiatu Jeleniogórskiego                  z dnia 17 stycznia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</si>
</sst>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0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8" borderId="10" xfId="0" applyFont="1" applyFill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wrapText="1"/>
      <protection hidden="1"/>
    </xf>
    <xf numFmtId="0" fontId="23" fillId="0" borderId="12" xfId="0" applyFont="1" applyBorder="1" applyAlignment="1" applyProtection="1">
      <alignment horizontal="center" wrapText="1"/>
      <protection hidden="1"/>
    </xf>
    <xf numFmtId="0" fontId="23" fillId="0" borderId="13" xfId="0" applyFont="1" applyBorder="1" applyAlignment="1" applyProtection="1">
      <alignment horizontal="center" wrapText="1"/>
      <protection hidden="1"/>
    </xf>
    <xf numFmtId="0" fontId="0" fillId="0" borderId="14" xfId="0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0" fontId="26" fillId="0" borderId="0" xfId="0" applyFont="1" applyAlignment="1">
      <alignment/>
    </xf>
    <xf numFmtId="0" fontId="0" fillId="0" borderId="18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20" xfId="0" applyNumberFormat="1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4" fontId="0" fillId="0" borderId="22" xfId="0" applyNumberFormat="1" applyFont="1" applyBorder="1" applyAlignment="1" applyProtection="1">
      <alignment/>
      <protection hidden="1"/>
    </xf>
    <xf numFmtId="4" fontId="0" fillId="0" borderId="23" xfId="0" applyNumberFormat="1" applyFont="1" applyBorder="1" applyAlignment="1" applyProtection="1">
      <alignment/>
      <protection hidden="1"/>
    </xf>
    <xf numFmtId="4" fontId="0" fillId="0" borderId="24" xfId="0" applyNumberFormat="1" applyFont="1" applyBorder="1" applyAlignment="1" applyProtection="1">
      <alignment/>
      <protection hidden="1"/>
    </xf>
    <xf numFmtId="0" fontId="0" fillId="0" borderId="25" xfId="0" applyBorder="1" applyAlignment="1">
      <alignment/>
    </xf>
    <xf numFmtId="4" fontId="0" fillId="0" borderId="25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 horizontal="center" vertical="center" wrapText="1"/>
      <protection hidden="1"/>
    </xf>
    <xf numFmtId="4" fontId="0" fillId="0" borderId="16" xfId="0" applyNumberFormat="1" applyFont="1" applyBorder="1" applyAlignment="1" applyProtection="1">
      <alignment horizontal="center" vertical="center" wrapText="1"/>
      <protection hidden="1"/>
    </xf>
    <xf numFmtId="4" fontId="0" fillId="0" borderId="17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18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 horizontal="center" vertical="center" wrapText="1"/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4" fontId="0" fillId="0" borderId="20" xfId="0" applyNumberFormat="1" applyFont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/>
      <protection hidden="1"/>
    </xf>
    <xf numFmtId="4" fontId="3" fillId="0" borderId="22" xfId="0" applyNumberFormat="1" applyFont="1" applyBorder="1" applyAlignment="1" applyProtection="1">
      <alignment horizontal="center" vertical="center" wrapText="1"/>
      <protection hidden="1"/>
    </xf>
    <xf numFmtId="4" fontId="3" fillId="0" borderId="23" xfId="0" applyNumberFormat="1" applyFont="1" applyBorder="1" applyAlignment="1" applyProtection="1">
      <alignment horizontal="center" vertical="center" wrapText="1"/>
      <protection hidden="1"/>
    </xf>
    <xf numFmtId="4" fontId="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23" fillId="0" borderId="22" xfId="0" applyFont="1" applyBorder="1" applyAlignment="1" applyProtection="1">
      <alignment horizontal="center" wrapText="1"/>
      <protection hidden="1"/>
    </xf>
    <xf numFmtId="0" fontId="23" fillId="0" borderId="23" xfId="0" applyFont="1" applyBorder="1" applyAlignment="1" applyProtection="1">
      <alignment horizontal="center" wrapText="1"/>
      <protection hidden="1"/>
    </xf>
    <xf numFmtId="0" fontId="23" fillId="0" borderId="24" xfId="0" applyFont="1" applyBorder="1" applyAlignment="1" applyProtection="1">
      <alignment horizontal="center" wrapText="1"/>
      <protection hidden="1"/>
    </xf>
    <xf numFmtId="0" fontId="3" fillId="7" borderId="14" xfId="0" applyFont="1" applyFill="1" applyBorder="1" applyAlignment="1" applyProtection="1">
      <alignment horizontal="left" vertical="center" wrapText="1"/>
      <protection hidden="1"/>
    </xf>
    <xf numFmtId="4" fontId="3" fillId="7" borderId="15" xfId="0" applyNumberFormat="1" applyFont="1" applyFill="1" applyBorder="1" applyAlignment="1" applyProtection="1">
      <alignment horizontal="right" vertical="center"/>
      <protection hidden="1"/>
    </xf>
    <xf numFmtId="0" fontId="27" fillId="0" borderId="18" xfId="0" applyFont="1" applyBorder="1" applyAlignment="1" applyProtection="1">
      <alignment vertical="center"/>
      <protection hidden="1"/>
    </xf>
    <xf numFmtId="4" fontId="3" fillId="0" borderId="19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vertical="center"/>
      <protection hidden="1"/>
    </xf>
    <xf numFmtId="4" fontId="3" fillId="0" borderId="2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27" fillId="0" borderId="21" xfId="0" applyFont="1" applyBorder="1" applyAlignment="1" applyProtection="1">
      <alignment vertical="center" wrapText="1"/>
      <protection hidden="1"/>
    </xf>
    <xf numFmtId="4" fontId="3" fillId="0" borderId="22" xfId="0" applyNumberFormat="1" applyFont="1" applyBorder="1" applyAlignment="1" applyProtection="1">
      <alignment vertical="center"/>
      <protection hidden="1"/>
    </xf>
    <xf numFmtId="0" fontId="28" fillId="24" borderId="26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0" fontId="28" fillId="24" borderId="18" xfId="0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Border="1" applyAlignment="1" applyProtection="1">
      <alignment vertical="center"/>
      <protection hidden="1"/>
    </xf>
    <xf numFmtId="0" fontId="28" fillId="24" borderId="21" xfId="0" applyFont="1" applyFill="1" applyBorder="1" applyAlignment="1" applyProtection="1">
      <alignment horizontal="left" vertical="center" wrapText="1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164" fontId="28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vertical="center"/>
      <protection hidden="1"/>
    </xf>
    <xf numFmtId="4" fontId="0" fillId="0" borderId="20" xfId="0" applyNumberFormat="1" applyBorder="1" applyAlignment="1" applyProtection="1">
      <alignment vertical="center"/>
      <protection hidden="1"/>
    </xf>
    <xf numFmtId="4" fontId="0" fillId="0" borderId="23" xfId="0" applyNumberFormat="1" applyBorder="1" applyAlignment="1" applyProtection="1">
      <alignment vertical="center"/>
      <protection hidden="1"/>
    </xf>
    <xf numFmtId="4" fontId="0" fillId="0" borderId="24" xfId="0" applyNumberFormat="1" applyBorder="1" applyAlignment="1" applyProtection="1">
      <alignment vertical="center"/>
      <protection hidden="1"/>
    </xf>
    <xf numFmtId="4" fontId="0" fillId="8" borderId="15" xfId="0" applyNumberFormat="1" applyFont="1" applyFill="1" applyBorder="1" applyAlignment="1" applyProtection="1">
      <alignment/>
      <protection locked="0"/>
    </xf>
    <xf numFmtId="4" fontId="0" fillId="8" borderId="16" xfId="0" applyNumberFormat="1" applyFont="1" applyFill="1" applyBorder="1" applyAlignment="1" applyProtection="1">
      <alignment/>
      <protection locked="0"/>
    </xf>
    <xf numFmtId="4" fontId="0" fillId="8" borderId="17" xfId="0" applyNumberFormat="1" applyFont="1" applyFill="1" applyBorder="1" applyAlignment="1" applyProtection="1">
      <alignment/>
      <protection locked="0"/>
    </xf>
    <xf numFmtId="4" fontId="0" fillId="8" borderId="19" xfId="0" applyNumberFormat="1" applyFont="1" applyFill="1" applyBorder="1" applyAlignment="1" applyProtection="1">
      <alignment/>
      <protection locked="0"/>
    </xf>
    <xf numFmtId="4" fontId="0" fillId="8" borderId="10" xfId="0" applyNumberFormat="1" applyFont="1" applyFill="1" applyBorder="1" applyAlignment="1" applyProtection="1">
      <alignment/>
      <protection locked="0"/>
    </xf>
    <xf numFmtId="4" fontId="0" fillId="8" borderId="20" xfId="0" applyNumberFormat="1" applyFont="1" applyFill="1" applyBorder="1" applyAlignment="1" applyProtection="1">
      <alignment/>
      <protection locked="0"/>
    </xf>
    <xf numFmtId="4" fontId="0" fillId="8" borderId="22" xfId="0" applyNumberFormat="1" applyFont="1" applyFill="1" applyBorder="1" applyAlignment="1" applyProtection="1">
      <alignment/>
      <protection locked="0"/>
    </xf>
    <xf numFmtId="4" fontId="0" fillId="8" borderId="23" xfId="0" applyNumberFormat="1" applyFont="1" applyFill="1" applyBorder="1" applyAlignment="1" applyProtection="1">
      <alignment/>
      <protection locked="0"/>
    </xf>
    <xf numFmtId="4" fontId="0" fillId="8" borderId="24" xfId="0" applyNumberFormat="1" applyFont="1" applyFill="1" applyBorder="1" applyAlignment="1" applyProtection="1">
      <alignment/>
      <protection locked="0"/>
    </xf>
    <xf numFmtId="4" fontId="3" fillId="8" borderId="19" xfId="0" applyNumberFormat="1" applyFont="1" applyFill="1" applyBorder="1" applyAlignment="1" applyProtection="1">
      <alignment vertical="center"/>
      <protection locked="0"/>
    </xf>
    <xf numFmtId="4" fontId="3" fillId="8" borderId="10" xfId="0" applyNumberFormat="1" applyFont="1" applyFill="1" applyBorder="1" applyAlignment="1" applyProtection="1">
      <alignment vertical="center"/>
      <protection locked="0"/>
    </xf>
    <xf numFmtId="4" fontId="3" fillId="8" borderId="20" xfId="0" applyNumberFormat="1" applyFont="1" applyFill="1" applyBorder="1" applyAlignment="1" applyProtection="1">
      <alignment vertical="center"/>
      <protection locked="0"/>
    </xf>
    <xf numFmtId="4" fontId="0" fillId="8" borderId="19" xfId="0" applyNumberFormat="1" applyFill="1" applyBorder="1" applyAlignment="1" applyProtection="1">
      <alignment vertical="center"/>
      <protection locked="0"/>
    </xf>
    <xf numFmtId="4" fontId="0" fillId="8" borderId="10" xfId="0" applyNumberFormat="1" applyFill="1" applyBorder="1" applyAlignment="1" applyProtection="1">
      <alignment vertical="center"/>
      <protection locked="0"/>
    </xf>
    <xf numFmtId="4" fontId="0" fillId="8" borderId="20" xfId="0" applyNumberFormat="1" applyFill="1" applyBorder="1" applyAlignment="1" applyProtection="1">
      <alignment vertical="center"/>
      <protection locked="0"/>
    </xf>
    <xf numFmtId="4" fontId="0" fillId="8" borderId="22" xfId="0" applyNumberFormat="1" applyFill="1" applyBorder="1" applyAlignment="1" applyProtection="1">
      <alignment vertical="center"/>
      <protection locked="0"/>
    </xf>
    <xf numFmtId="4" fontId="0" fillId="8" borderId="23" xfId="0" applyNumberFormat="1" applyFill="1" applyBorder="1" applyAlignment="1" applyProtection="1">
      <alignment vertical="center"/>
      <protection locked="0"/>
    </xf>
    <xf numFmtId="4" fontId="0" fillId="8" borderId="24" xfId="0" applyNumberFormat="1" applyFill="1" applyBorder="1" applyAlignment="1" applyProtection="1">
      <alignment vertical="center"/>
      <protection locked="0"/>
    </xf>
    <xf numFmtId="4" fontId="26" fillId="0" borderId="0" xfId="0" applyNumberFormat="1" applyFont="1" applyAlignment="1">
      <alignment/>
    </xf>
    <xf numFmtId="0" fontId="3" fillId="0" borderId="30" xfId="0" applyFont="1" applyBorder="1" applyAlignment="1" applyProtection="1">
      <alignment/>
      <protection hidden="1"/>
    </xf>
    <xf numFmtId="4" fontId="0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/>
      <protection hidden="1"/>
    </xf>
    <xf numFmtId="4" fontId="3" fillId="0" borderId="32" xfId="0" applyNumberFormat="1" applyFont="1" applyBorder="1" applyAlignment="1" applyProtection="1">
      <alignment horizontal="center" vertical="center" wrapText="1"/>
      <protection hidden="1"/>
    </xf>
    <xf numFmtId="4" fontId="0" fillId="6" borderId="10" xfId="55" applyNumberFormat="1" applyFont="1" applyFill="1" applyBorder="1" applyProtection="1">
      <alignment/>
      <protection locked="0"/>
    </xf>
    <xf numFmtId="4" fontId="3" fillId="7" borderId="16" xfId="0" applyNumberFormat="1" applyFont="1" applyFill="1" applyBorder="1" applyAlignment="1" applyProtection="1">
      <alignment horizontal="right" vertical="center"/>
      <protection hidden="1"/>
    </xf>
    <xf numFmtId="4" fontId="3" fillId="7" borderId="17" xfId="0" applyNumberFormat="1" applyFont="1" applyFill="1" applyBorder="1" applyAlignment="1" applyProtection="1">
      <alignment horizontal="right"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4" fontId="3" fillId="0" borderId="24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30" fillId="0" borderId="10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horizontal="center" wrapText="1"/>
    </xf>
    <xf numFmtId="0" fontId="0" fillId="0" borderId="10" xfId="0" applyFont="1" applyBorder="1" applyAlignment="1" applyProtection="1">
      <alignment/>
      <protection hidden="1"/>
    </xf>
    <xf numFmtId="4" fontId="0" fillId="6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Border="1" applyAlignment="1" applyProtection="1">
      <alignment/>
      <protection hidden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3" fillId="7" borderId="10" xfId="0" applyFont="1" applyFill="1" applyBorder="1" applyAlignment="1" applyProtection="1">
      <alignment horizontal="left" vertical="center" wrapText="1"/>
      <protection hidden="1"/>
    </xf>
    <xf numFmtId="4" fontId="31" fillId="7" borderId="10" xfId="0" applyNumberFormat="1" applyFont="1" applyFill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/>
      <protection hidden="1"/>
    </xf>
    <xf numFmtId="4" fontId="31" fillId="6" borderId="10" xfId="0" applyNumberFormat="1" applyFont="1" applyFill="1" applyBorder="1" applyAlignment="1" applyProtection="1">
      <alignment horizontal="right" vertical="center"/>
      <protection locked="0"/>
    </xf>
    <xf numFmtId="4" fontId="31" fillId="0" borderId="10" xfId="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 wrapText="1"/>
      <protection hidden="1"/>
    </xf>
    <xf numFmtId="4" fontId="31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24" borderId="10" xfId="0" applyFont="1" applyFill="1" applyBorder="1" applyAlignment="1" applyProtection="1">
      <alignment horizontal="left" vertical="center" wrapText="1"/>
      <protection hidden="1"/>
    </xf>
    <xf numFmtId="4" fontId="32" fillId="0" borderId="10" xfId="0" applyNumberFormat="1" applyFont="1" applyFill="1" applyBorder="1" applyAlignment="1" applyProtection="1">
      <alignment horizontal="right" vertical="center"/>
      <protection hidden="1"/>
    </xf>
    <xf numFmtId="4" fontId="32" fillId="6" borderId="10" xfId="0" applyNumberFormat="1" applyFont="1" applyFill="1" applyBorder="1" applyAlignment="1" applyProtection="1">
      <alignment horizontal="right" vertical="center"/>
      <protection locked="0"/>
    </xf>
    <xf numFmtId="4" fontId="32" fillId="0" borderId="10" xfId="0" applyNumberFormat="1" applyFont="1" applyBorder="1" applyAlignment="1" applyProtection="1">
      <alignment horizontal="right" vertical="center"/>
      <protection hidden="1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0" fillId="8" borderId="10" xfId="0" applyFont="1" applyFill="1" applyBorder="1" applyAlignment="1" applyProtection="1">
      <alignment horizontal="left" vertical="center" wrapText="1"/>
      <protection locked="0"/>
    </xf>
    <xf numFmtId="49" fontId="21" fillId="8" borderId="10" xfId="0" applyNumberFormat="1" applyFont="1" applyFill="1" applyBorder="1" applyAlignment="1" applyProtection="1">
      <alignment horizontal="center" wrapText="1"/>
      <protection locked="0"/>
    </xf>
    <xf numFmtId="0" fontId="23" fillId="0" borderId="34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4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30"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/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/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/>
      <c r="C13" s="18"/>
      <c r="D13" s="18"/>
      <c r="E13" s="19"/>
      <c r="F13" s="20">
        <f aca="true" t="shared" si="0" ref="F13:F24">COUNT(B13:E13)</f>
        <v>0</v>
      </c>
    </row>
    <row r="14" spans="1:6" ht="12.75">
      <c r="A14" s="21" t="s">
        <v>15</v>
      </c>
      <c r="B14" s="22"/>
      <c r="C14" s="23"/>
      <c r="D14" s="23"/>
      <c r="E14" s="24"/>
      <c r="F14" s="20">
        <f t="shared" si="0"/>
        <v>0</v>
      </c>
    </row>
    <row r="15" spans="1:6" ht="12.75">
      <c r="A15" s="21" t="s">
        <v>16</v>
      </c>
      <c r="B15" s="22"/>
      <c r="C15" s="23"/>
      <c r="D15" s="23"/>
      <c r="E15" s="24"/>
      <c r="F15" s="20">
        <f t="shared" si="0"/>
        <v>0</v>
      </c>
    </row>
    <row r="16" spans="1:6" ht="12.75">
      <c r="A16" s="21" t="s">
        <v>17</v>
      </c>
      <c r="B16" s="22"/>
      <c r="C16" s="23"/>
      <c r="D16" s="23"/>
      <c r="E16" s="24"/>
      <c r="F16" s="20">
        <f t="shared" si="0"/>
        <v>0</v>
      </c>
    </row>
    <row r="17" spans="1:6" ht="12.75">
      <c r="A17" s="21" t="s">
        <v>18</v>
      </c>
      <c r="B17" s="22"/>
      <c r="C17" s="23"/>
      <c r="D17" s="23"/>
      <c r="E17" s="24"/>
      <c r="F17" s="20">
        <f t="shared" si="0"/>
        <v>0</v>
      </c>
    </row>
    <row r="18" spans="1:6" ht="12.75">
      <c r="A18" s="21" t="s">
        <v>19</v>
      </c>
      <c r="B18" s="22"/>
      <c r="C18" s="23"/>
      <c r="D18" s="23"/>
      <c r="E18" s="24"/>
      <c r="F18" s="20">
        <f t="shared" si="0"/>
        <v>0</v>
      </c>
    </row>
    <row r="19" spans="1:6" ht="12.75">
      <c r="A19" s="21" t="s">
        <v>20</v>
      </c>
      <c r="B19" s="22"/>
      <c r="C19" s="23"/>
      <c r="D19" s="23"/>
      <c r="E19" s="24"/>
      <c r="F19" s="20">
        <f t="shared" si="0"/>
        <v>0</v>
      </c>
    </row>
    <row r="20" spans="1:6" ht="12.75">
      <c r="A20" s="21" t="s">
        <v>21</v>
      </c>
      <c r="B20" s="22"/>
      <c r="C20" s="23"/>
      <c r="D20" s="23"/>
      <c r="E20" s="24"/>
      <c r="F20" s="20">
        <f t="shared" si="0"/>
        <v>0</v>
      </c>
    </row>
    <row r="21" spans="1:6" ht="12.75">
      <c r="A21" s="21" t="s">
        <v>22</v>
      </c>
      <c r="B21" s="22"/>
      <c r="C21" s="23"/>
      <c r="D21" s="23"/>
      <c r="E21" s="24"/>
      <c r="F21" s="20">
        <f t="shared" si="0"/>
        <v>0</v>
      </c>
    </row>
    <row r="22" spans="1:6" ht="12.75">
      <c r="A22" s="21" t="s">
        <v>23</v>
      </c>
      <c r="B22" s="22"/>
      <c r="C22" s="23"/>
      <c r="D22" s="23"/>
      <c r="E22" s="24"/>
      <c r="F22" s="20">
        <f t="shared" si="0"/>
        <v>0</v>
      </c>
    </row>
    <row r="23" spans="1:6" ht="12.75">
      <c r="A23" s="21" t="s">
        <v>24</v>
      </c>
      <c r="B23" s="22"/>
      <c r="C23" s="23"/>
      <c r="D23" s="23"/>
      <c r="E23" s="24"/>
      <c r="F23" s="20">
        <f t="shared" si="0"/>
        <v>0</v>
      </c>
    </row>
    <row r="24" spans="1:6" ht="12.75">
      <c r="A24" s="25" t="s">
        <v>25</v>
      </c>
      <c r="B24" s="26"/>
      <c r="C24" s="27"/>
      <c r="D24" s="27"/>
      <c r="E24" s="28"/>
      <c r="F24" s="20">
        <f t="shared" si="0"/>
        <v>0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/>
      <c r="C26" s="33"/>
      <c r="D26" s="33"/>
      <c r="E26" s="34"/>
      <c r="F26" s="20"/>
    </row>
    <row r="27" spans="1:6" s="35" customFormat="1" ht="12.75">
      <c r="A27" s="36" t="s">
        <v>27</v>
      </c>
      <c r="B27" s="37"/>
      <c r="C27" s="38"/>
      <c r="D27" s="38"/>
      <c r="E27" s="39"/>
      <c r="F27" s="20"/>
    </row>
    <row r="28" spans="1:6" ht="12.75">
      <c r="A28" s="40" t="s">
        <v>28</v>
      </c>
      <c r="B28" s="41"/>
      <c r="C28" s="42"/>
      <c r="D28" s="42"/>
      <c r="E28" s="43"/>
      <c r="F28" s="20"/>
    </row>
    <row r="29" ht="12.75">
      <c r="A29" s="44"/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B37+B36</f>
        <v>1</v>
      </c>
      <c r="C35" s="50">
        <f>C37+C36</f>
        <v>0</v>
      </c>
      <c r="D35" s="50">
        <f>D37+D36</f>
        <v>0</v>
      </c>
      <c r="E35" s="50">
        <f>E37+E36</f>
        <v>0</v>
      </c>
    </row>
    <row r="36" spans="1:9" ht="15" customHeight="1">
      <c r="A36" s="51" t="s">
        <v>32</v>
      </c>
      <c r="B36" s="52">
        <v>0</v>
      </c>
      <c r="C36" s="53">
        <v>0</v>
      </c>
      <c r="D36" s="53">
        <v>0</v>
      </c>
      <c r="E36" s="54">
        <v>0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1</v>
      </c>
      <c r="C37" s="57">
        <f>C39+C40+C41+C42+C43+C44+C45+C46+C47+C48+C49+C50+C51+C52+C53+C54+C55+C56+C57+C58+C59+C60</f>
        <v>0</v>
      </c>
      <c r="D37" s="57">
        <f>D39+D40+D41+D42+D43+D44+D45+D46+D47+D48+D49+D50+D51+D52+D53+D54+D55+D56+D57+D58+D59+D60</f>
        <v>0</v>
      </c>
      <c r="E37" s="57">
        <f>E39+E40+E41+E42+E43+E44+E45+E46+E47+E48+E49+E50+E51+E52+E53+E54+E55+E56+E57+E58+E59+E60</f>
        <v>0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v>1</v>
      </c>
      <c r="C39" s="63"/>
      <c r="D39" s="63"/>
      <c r="E39" s="63"/>
      <c r="F39" s="55"/>
      <c r="G39" s="55"/>
      <c r="H39" s="55"/>
      <c r="I39" s="55"/>
    </row>
    <row r="40" spans="1:9" ht="25.5">
      <c r="A40" s="62" t="s">
        <v>36</v>
      </c>
      <c r="B40" s="63"/>
      <c r="C40" s="63"/>
      <c r="D40" s="63"/>
      <c r="E40" s="63"/>
      <c r="F40" s="55"/>
      <c r="G40" s="55"/>
      <c r="H40" s="55"/>
      <c r="I40" s="55"/>
    </row>
    <row r="41" spans="1:9" ht="12.75">
      <c r="A41" s="62" t="s">
        <v>37</v>
      </c>
      <c r="B41" s="63"/>
      <c r="C41" s="63"/>
      <c r="D41" s="63"/>
      <c r="E41" s="63"/>
      <c r="F41" s="55"/>
      <c r="G41" s="55"/>
      <c r="H41" s="55"/>
      <c r="I41" s="55"/>
    </row>
    <row r="42" spans="1:9" ht="12.75">
      <c r="A42" s="62" t="s">
        <v>38</v>
      </c>
      <c r="B42" s="63"/>
      <c r="C42" s="63"/>
      <c r="D42" s="63"/>
      <c r="E42" s="63"/>
      <c r="F42" s="55"/>
      <c r="G42" s="55"/>
      <c r="H42" s="55"/>
      <c r="I42" s="55"/>
    </row>
    <row r="43" spans="1:9" ht="25.5">
      <c r="A43" s="62" t="s">
        <v>39</v>
      </c>
      <c r="B43" s="63"/>
      <c r="C43" s="63"/>
      <c r="D43" s="63"/>
      <c r="E43" s="63"/>
      <c r="F43" s="55"/>
      <c r="G43" s="55"/>
      <c r="H43" s="55"/>
      <c r="I43" s="55"/>
    </row>
    <row r="44" spans="1:9" ht="12.75">
      <c r="A44" s="62" t="s">
        <v>40</v>
      </c>
      <c r="B44" s="63"/>
      <c r="C44" s="63"/>
      <c r="D44" s="63"/>
      <c r="E44" s="63"/>
      <c r="F44" s="55"/>
      <c r="G44" s="55"/>
      <c r="H44" s="55"/>
      <c r="I44" s="55"/>
    </row>
    <row r="45" spans="1:9" ht="12.75">
      <c r="A45" s="62" t="s">
        <v>41</v>
      </c>
      <c r="B45" s="63"/>
      <c r="C45" s="63"/>
      <c r="D45" s="63"/>
      <c r="E45" s="63"/>
      <c r="F45" s="55"/>
      <c r="G45" s="55"/>
      <c r="H45" s="55"/>
      <c r="I45" s="55"/>
    </row>
    <row r="46" spans="1:9" ht="12.75">
      <c r="A46" s="62" t="s">
        <v>42</v>
      </c>
      <c r="B46" s="63"/>
      <c r="C46" s="63"/>
      <c r="D46" s="63"/>
      <c r="E46" s="63"/>
      <c r="F46" s="55"/>
      <c r="G46" s="55"/>
      <c r="H46" s="55"/>
      <c r="I46" s="55"/>
    </row>
    <row r="47" spans="1:9" ht="25.5">
      <c r="A47" s="62" t="s">
        <v>43</v>
      </c>
      <c r="B47" s="63"/>
      <c r="C47" s="63"/>
      <c r="D47" s="63"/>
      <c r="E47" s="63"/>
      <c r="F47" s="55"/>
      <c r="G47" s="55"/>
      <c r="H47" s="55"/>
      <c r="I47" s="55"/>
    </row>
    <row r="48" spans="1:9" ht="12.75">
      <c r="A48" s="62" t="s">
        <v>44</v>
      </c>
      <c r="B48" s="63"/>
      <c r="C48" s="63"/>
      <c r="D48" s="63"/>
      <c r="E48" s="63"/>
      <c r="F48" s="55"/>
      <c r="G48" s="55"/>
      <c r="H48" s="55"/>
      <c r="I48" s="55"/>
    </row>
    <row r="49" spans="1:9" ht="12.75">
      <c r="A49" s="62" t="s">
        <v>45</v>
      </c>
      <c r="B49" s="63"/>
      <c r="C49" s="63"/>
      <c r="D49" s="63"/>
      <c r="E49" s="63"/>
      <c r="F49" s="55"/>
      <c r="G49" s="55"/>
      <c r="H49" s="55"/>
      <c r="I49" s="55"/>
    </row>
    <row r="50" spans="1:9" ht="12.75">
      <c r="A50" s="62" t="s">
        <v>46</v>
      </c>
      <c r="B50" s="63"/>
      <c r="C50" s="63"/>
      <c r="D50" s="63"/>
      <c r="E50" s="63"/>
      <c r="F50" s="55"/>
      <c r="G50" s="55"/>
      <c r="H50" s="55"/>
      <c r="I50" s="55"/>
    </row>
    <row r="51" spans="1:9" ht="25.5">
      <c r="A51" s="62" t="s">
        <v>47</v>
      </c>
      <c r="B51" s="63"/>
      <c r="C51" s="63"/>
      <c r="D51" s="63"/>
      <c r="E51" s="63"/>
      <c r="F51" s="55"/>
      <c r="G51" s="55"/>
      <c r="H51" s="55"/>
      <c r="I51" s="55"/>
    </row>
    <row r="52" spans="1:9" ht="12.75">
      <c r="A52" s="62" t="s">
        <v>48</v>
      </c>
      <c r="B52" s="63"/>
      <c r="C52" s="63"/>
      <c r="D52" s="63"/>
      <c r="E52" s="63"/>
      <c r="F52" s="55"/>
      <c r="G52" s="55"/>
      <c r="H52" s="55"/>
      <c r="I52" s="55"/>
    </row>
    <row r="53" spans="1:9" ht="12.75">
      <c r="A53" s="62" t="s">
        <v>49</v>
      </c>
      <c r="B53" s="63"/>
      <c r="C53" s="63"/>
      <c r="D53" s="63"/>
      <c r="E53" s="63"/>
      <c r="F53" s="55"/>
      <c r="G53" s="55"/>
      <c r="H53" s="55"/>
      <c r="I53" s="55"/>
    </row>
    <row r="54" spans="1:9" ht="25.5">
      <c r="A54" s="62" t="s">
        <v>50</v>
      </c>
      <c r="B54" s="63"/>
      <c r="C54" s="63"/>
      <c r="D54" s="63"/>
      <c r="E54" s="63"/>
      <c r="F54" s="55"/>
      <c r="G54" s="55"/>
      <c r="H54" s="55"/>
      <c r="I54" s="55"/>
    </row>
    <row r="55" spans="1:9" ht="12.75">
      <c r="A55" s="62" t="s">
        <v>51</v>
      </c>
      <c r="B55" s="63"/>
      <c r="C55" s="63"/>
      <c r="D55" s="63"/>
      <c r="E55" s="63"/>
      <c r="F55" s="55"/>
      <c r="G55" s="55"/>
      <c r="H55" s="55"/>
      <c r="I55" s="55"/>
    </row>
    <row r="56" spans="1:9" ht="25.5">
      <c r="A56" s="62" t="s">
        <v>52</v>
      </c>
      <c r="B56" s="63"/>
      <c r="C56" s="63"/>
      <c r="D56" s="63"/>
      <c r="E56" s="63"/>
      <c r="F56" s="55"/>
      <c r="G56" s="55"/>
      <c r="H56" s="55"/>
      <c r="I56" s="55"/>
    </row>
    <row r="57" spans="1:9" ht="38.25">
      <c r="A57" s="62" t="s">
        <v>53</v>
      </c>
      <c r="B57" s="63"/>
      <c r="C57" s="63"/>
      <c r="D57" s="63"/>
      <c r="E57" s="63"/>
      <c r="F57" s="55"/>
      <c r="G57" s="55"/>
      <c r="H57" s="55"/>
      <c r="I57" s="55"/>
    </row>
    <row r="58" spans="1:9" ht="38.25">
      <c r="A58" s="62" t="s">
        <v>54</v>
      </c>
      <c r="B58" s="63"/>
      <c r="C58" s="63"/>
      <c r="D58" s="63"/>
      <c r="E58" s="63"/>
      <c r="F58" s="55"/>
      <c r="G58" s="55"/>
      <c r="H58" s="55"/>
      <c r="I58" s="55"/>
    </row>
    <row r="59" spans="1:9" ht="37.5" customHeight="1">
      <c r="A59" s="62" t="s">
        <v>55</v>
      </c>
      <c r="B59" s="63"/>
      <c r="C59" s="63"/>
      <c r="D59" s="63"/>
      <c r="E59" s="63"/>
      <c r="F59" s="55"/>
      <c r="G59" s="55"/>
      <c r="H59" s="55"/>
      <c r="I59" s="55"/>
    </row>
    <row r="60" spans="1:9" ht="15.75" customHeight="1">
      <c r="A60" s="64" t="s">
        <v>56</v>
      </c>
      <c r="B60" s="65"/>
      <c r="C60" s="65"/>
      <c r="D60" s="65"/>
      <c r="E60" s="65"/>
      <c r="F60" s="55"/>
      <c r="G60" s="55"/>
      <c r="H60" s="55"/>
      <c r="I60" s="55"/>
    </row>
    <row r="63" spans="1:4" ht="12.75">
      <c r="A63" s="66" t="s">
        <v>57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8">
      <selection activeCell="E73" sqref="E73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76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0</v>
      </c>
      <c r="C13" s="18">
        <v>0</v>
      </c>
      <c r="D13" s="18">
        <v>2</v>
      </c>
      <c r="E13" s="19">
        <v>5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0</v>
      </c>
      <c r="C14" s="23">
        <v>0</v>
      </c>
      <c r="D14" s="23">
        <v>2</v>
      </c>
      <c r="E14" s="24">
        <v>5</v>
      </c>
      <c r="F14" s="20">
        <f t="shared" si="0"/>
        <v>4</v>
      </c>
    </row>
    <row r="15" spans="1:6" ht="12.75">
      <c r="A15" s="21" t="s">
        <v>16</v>
      </c>
      <c r="B15" s="22">
        <v>0</v>
      </c>
      <c r="C15" s="23">
        <v>0</v>
      </c>
      <c r="D15" s="23">
        <v>2</v>
      </c>
      <c r="E15" s="24">
        <v>4.77</v>
      </c>
      <c r="F15" s="20">
        <f t="shared" si="0"/>
        <v>4</v>
      </c>
    </row>
    <row r="16" spans="1:6" ht="12.75">
      <c r="A16" s="21" t="s">
        <v>17</v>
      </c>
      <c r="B16" s="22">
        <v>0</v>
      </c>
      <c r="C16" s="23">
        <v>0</v>
      </c>
      <c r="D16" s="23">
        <v>2</v>
      </c>
      <c r="E16" s="24">
        <v>4.97</v>
      </c>
      <c r="F16" s="20">
        <f t="shared" si="0"/>
        <v>4</v>
      </c>
    </row>
    <row r="17" spans="1:6" ht="12.75">
      <c r="A17" s="21" t="s">
        <v>18</v>
      </c>
      <c r="B17" s="22">
        <v>0</v>
      </c>
      <c r="C17" s="23">
        <v>0</v>
      </c>
      <c r="D17" s="23">
        <v>2</v>
      </c>
      <c r="E17" s="24">
        <v>5</v>
      </c>
      <c r="F17" s="20">
        <f t="shared" si="0"/>
        <v>4</v>
      </c>
    </row>
    <row r="18" spans="1:6" ht="12.75">
      <c r="A18" s="21" t="s">
        <v>19</v>
      </c>
      <c r="B18" s="22">
        <v>0</v>
      </c>
      <c r="C18" s="23">
        <v>0</v>
      </c>
      <c r="D18" s="23">
        <v>2</v>
      </c>
      <c r="E18" s="24">
        <v>4.87</v>
      </c>
      <c r="F18" s="20">
        <f t="shared" si="0"/>
        <v>4</v>
      </c>
    </row>
    <row r="19" spans="1:6" ht="12.75">
      <c r="A19" s="21" t="s">
        <v>20</v>
      </c>
      <c r="B19" s="22">
        <v>0</v>
      </c>
      <c r="C19" s="23">
        <v>0</v>
      </c>
      <c r="D19" s="23">
        <v>2</v>
      </c>
      <c r="E19" s="24">
        <v>4.83</v>
      </c>
      <c r="F19" s="20">
        <f t="shared" si="0"/>
        <v>4</v>
      </c>
    </row>
    <row r="20" spans="1:6" ht="12.75">
      <c r="A20" s="21" t="s">
        <v>21</v>
      </c>
      <c r="B20" s="22">
        <v>0</v>
      </c>
      <c r="C20" s="23">
        <v>0</v>
      </c>
      <c r="D20" s="23">
        <v>2</v>
      </c>
      <c r="E20" s="24">
        <v>4.9</v>
      </c>
      <c r="F20" s="20">
        <f t="shared" si="0"/>
        <v>4</v>
      </c>
    </row>
    <row r="21" spans="1:6" ht="12.75">
      <c r="A21" s="21" t="s">
        <v>22</v>
      </c>
      <c r="B21" s="22">
        <v>0</v>
      </c>
      <c r="C21" s="23">
        <v>0</v>
      </c>
      <c r="D21" s="23">
        <v>1.53</v>
      </c>
      <c r="E21" s="24">
        <v>5</v>
      </c>
      <c r="F21" s="20">
        <f t="shared" si="0"/>
        <v>4</v>
      </c>
    </row>
    <row r="22" spans="1:6" ht="12.75">
      <c r="A22" s="21" t="s">
        <v>23</v>
      </c>
      <c r="B22" s="22">
        <v>0</v>
      </c>
      <c r="C22" s="23">
        <v>0</v>
      </c>
      <c r="D22" s="23">
        <v>1</v>
      </c>
      <c r="E22" s="24">
        <v>4.5</v>
      </c>
      <c r="F22" s="20">
        <f t="shared" si="0"/>
        <v>4</v>
      </c>
    </row>
    <row r="23" spans="1:6" ht="12.75">
      <c r="A23" s="21" t="s">
        <v>24</v>
      </c>
      <c r="B23" s="22">
        <v>0</v>
      </c>
      <c r="C23" s="23">
        <v>0</v>
      </c>
      <c r="D23" s="23">
        <v>1.9</v>
      </c>
      <c r="E23" s="24">
        <v>4.95</v>
      </c>
      <c r="F23" s="20">
        <f t="shared" si="0"/>
        <v>4</v>
      </c>
    </row>
    <row r="24" spans="1:6" ht="12.75">
      <c r="A24" s="25" t="s">
        <v>25</v>
      </c>
      <c r="B24" s="26">
        <v>0</v>
      </c>
      <c r="C24" s="27">
        <v>0</v>
      </c>
      <c r="D24" s="27">
        <v>2</v>
      </c>
      <c r="E24" s="28">
        <v>4.87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0</v>
      </c>
      <c r="C26" s="32">
        <f>(C13+C14+C15+C16+C17+C18+C19+C20)/8</f>
        <v>0</v>
      </c>
      <c r="D26" s="32">
        <f>(D13+D14+D15+D16+D17+D18+D19+D20)/8</f>
        <v>2</v>
      </c>
      <c r="E26" s="32">
        <f>(E13+E14+E15+E16+E17+E18+E19+E20)/8</f>
        <v>4.9174999999999995</v>
      </c>
      <c r="F26" s="20"/>
    </row>
    <row r="27" spans="1:6" s="35" customFormat="1" ht="12.75">
      <c r="A27" s="36" t="s">
        <v>27</v>
      </c>
      <c r="B27" s="37">
        <f>(B21+B22+B23+B24)/4</f>
        <v>0</v>
      </c>
      <c r="C27" s="37">
        <f>(C21+C22+C23+C24)/4</f>
        <v>0</v>
      </c>
      <c r="D27" s="37">
        <f>(D21+D22+D23+D24)/4</f>
        <v>1.6075</v>
      </c>
      <c r="E27" s="37">
        <f>(E21+E22+E23+E24)/4</f>
        <v>4.83</v>
      </c>
      <c r="F27" s="20"/>
    </row>
    <row r="28" spans="1:6" ht="12.75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0</v>
      </c>
      <c r="D28" s="41">
        <f>(D13+D14+D15+D16+D17+D18+D19+D20+D21+D22+D23+D24)/12</f>
        <v>1.8691666666666666</v>
      </c>
      <c r="E28" s="41">
        <f>(E13+E14+E15+E16+E17+E18+E19+E20+E21+E22+E23+E24)/12</f>
        <v>4.888333333333333</v>
      </c>
      <c r="F28" s="20">
        <f>SUM(D28:E28)</f>
        <v>6.757499999999999</v>
      </c>
    </row>
    <row r="29" spans="1:5" ht="12.75">
      <c r="A29" s="44"/>
      <c r="D29" t="s">
        <v>63</v>
      </c>
      <c r="E29" s="55">
        <f>B28+C28+D28+E28</f>
        <v>6.757499999999999</v>
      </c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B37+B36</f>
        <v>0</v>
      </c>
      <c r="C35" s="50">
        <f>C37+C36</f>
        <v>0</v>
      </c>
      <c r="D35" s="50">
        <f>D37+D36</f>
        <v>77081.21999999999</v>
      </c>
      <c r="E35" s="50">
        <f>E37+E36</f>
        <v>241570.7</v>
      </c>
    </row>
    <row r="36" spans="1:9" ht="15" customHeight="1">
      <c r="A36" s="51" t="s">
        <v>32</v>
      </c>
      <c r="B36" s="52">
        <v>0</v>
      </c>
      <c r="C36" s="53">
        <v>0</v>
      </c>
      <c r="D36" s="53">
        <v>50670.06999999999</v>
      </c>
      <c r="E36" s="54">
        <v>152973.13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0</v>
      </c>
      <c r="C37" s="57">
        <f>C39+C40+C41+C42+C43+C44+C45+C46+C47+C48+C49+C50+C51+C52+C53+C54+C55+C56+C57+C58+C59+C60</f>
        <v>0</v>
      </c>
      <c r="D37" s="57">
        <f>D39+D40+D41+D42+D43+D44+D45+D46+D47+D48+D49+D50+D51+D52+D53+D54+D55+D56+D57+D58+D59+D60</f>
        <v>26411.149999999998</v>
      </c>
      <c r="E37" s="57">
        <f>E39+E40+E41+E42+E43+E44+E45+E46+E47+E48+E49+E50+E51+E52+E53+E54+E55+E56+E57+E58+E59+E60</f>
        <v>88597.57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v>0</v>
      </c>
      <c r="C39" s="72">
        <v>0</v>
      </c>
      <c r="D39" s="72">
        <v>11163.769999999999</v>
      </c>
      <c r="E39" s="73">
        <v>25555.05</v>
      </c>
      <c r="F39" s="55"/>
      <c r="G39" s="55"/>
      <c r="H39" s="55"/>
      <c r="I39" s="55"/>
    </row>
    <row r="40" spans="1:9" ht="25.5">
      <c r="A40" s="62" t="s">
        <v>36</v>
      </c>
      <c r="B40" s="63">
        <v>0</v>
      </c>
      <c r="C40" s="72">
        <v>0</v>
      </c>
      <c r="D40" s="72">
        <v>0</v>
      </c>
      <c r="E40" s="73">
        <v>9000</v>
      </c>
      <c r="F40" s="55"/>
      <c r="G40" s="55"/>
      <c r="H40" s="55"/>
      <c r="I40" s="55"/>
    </row>
    <row r="41" spans="1:9" ht="12.75">
      <c r="A41" s="62" t="s">
        <v>37</v>
      </c>
      <c r="B41" s="63">
        <v>0</v>
      </c>
      <c r="C41" s="72">
        <v>0</v>
      </c>
      <c r="D41" s="72">
        <v>0</v>
      </c>
      <c r="E41" s="73">
        <v>0</v>
      </c>
      <c r="F41" s="55"/>
      <c r="G41" s="55"/>
      <c r="H41" s="55"/>
      <c r="I41" s="55"/>
    </row>
    <row r="42" spans="1:9" ht="12.75">
      <c r="A42" s="62" t="s">
        <v>38</v>
      </c>
      <c r="B42" s="63">
        <v>0</v>
      </c>
      <c r="C42" s="72">
        <v>0</v>
      </c>
      <c r="D42" s="72">
        <v>0</v>
      </c>
      <c r="E42" s="73">
        <v>0</v>
      </c>
      <c r="F42" s="55"/>
      <c r="G42" s="55"/>
      <c r="H42" s="55"/>
      <c r="I42" s="55"/>
    </row>
    <row r="43" spans="1:9" ht="25.5">
      <c r="A43" s="62" t="s">
        <v>39</v>
      </c>
      <c r="B43" s="63">
        <v>0</v>
      </c>
      <c r="C43" s="72">
        <v>0</v>
      </c>
      <c r="D43" s="72">
        <v>0</v>
      </c>
      <c r="E43" s="73">
        <v>0</v>
      </c>
      <c r="F43" s="55"/>
      <c r="G43" s="55"/>
      <c r="H43" s="55"/>
      <c r="I43" s="55"/>
    </row>
    <row r="44" spans="1:9" ht="12.75">
      <c r="A44" s="62" t="s">
        <v>40</v>
      </c>
      <c r="B44" s="63">
        <v>0</v>
      </c>
      <c r="C44" s="72">
        <v>0</v>
      </c>
      <c r="D44" s="72">
        <v>0</v>
      </c>
      <c r="E44" s="73">
        <v>0</v>
      </c>
      <c r="F44" s="55"/>
      <c r="G44" s="55"/>
      <c r="H44" s="55"/>
      <c r="I44" s="55"/>
    </row>
    <row r="45" spans="1:9" ht="12.75">
      <c r="A45" s="62" t="s">
        <v>41</v>
      </c>
      <c r="B45" s="63">
        <v>0</v>
      </c>
      <c r="C45" s="72">
        <v>0</v>
      </c>
      <c r="D45" s="72">
        <v>2336.02</v>
      </c>
      <c r="E45" s="73">
        <v>6282.66</v>
      </c>
      <c r="F45" s="55"/>
      <c r="G45" s="55"/>
      <c r="H45" s="55"/>
      <c r="I45" s="55"/>
    </row>
    <row r="46" spans="1:9" ht="12.75">
      <c r="A46" s="62" t="s">
        <v>42</v>
      </c>
      <c r="B46" s="63">
        <v>0</v>
      </c>
      <c r="C46" s="72">
        <v>0</v>
      </c>
      <c r="D46" s="72">
        <v>0</v>
      </c>
      <c r="E46" s="73">
        <v>0</v>
      </c>
      <c r="F46" s="55"/>
      <c r="G46" s="55"/>
      <c r="H46" s="55"/>
      <c r="I46" s="55"/>
    </row>
    <row r="47" spans="1:9" ht="25.5">
      <c r="A47" s="62" t="s">
        <v>43</v>
      </c>
      <c r="B47" s="63">
        <v>0</v>
      </c>
      <c r="C47" s="72">
        <v>0</v>
      </c>
      <c r="D47" s="72">
        <v>0</v>
      </c>
      <c r="E47" s="73">
        <v>0</v>
      </c>
      <c r="F47" s="55"/>
      <c r="G47" s="55"/>
      <c r="H47" s="55"/>
      <c r="I47" s="55"/>
    </row>
    <row r="48" spans="1:9" ht="12.75">
      <c r="A48" s="62" t="s">
        <v>44</v>
      </c>
      <c r="B48" s="63">
        <v>0</v>
      </c>
      <c r="C48" s="72">
        <v>0</v>
      </c>
      <c r="D48" s="72">
        <v>2263.42</v>
      </c>
      <c r="E48" s="73">
        <v>11299.28</v>
      </c>
      <c r="F48" s="55"/>
      <c r="G48" s="55"/>
      <c r="H48" s="55"/>
      <c r="I48" s="55"/>
    </row>
    <row r="49" spans="1:9" ht="12.75">
      <c r="A49" s="62" t="s">
        <v>45</v>
      </c>
      <c r="B49" s="63">
        <v>0</v>
      </c>
      <c r="C49" s="72">
        <v>0</v>
      </c>
      <c r="D49" s="72">
        <v>0</v>
      </c>
      <c r="E49" s="73">
        <v>0</v>
      </c>
      <c r="F49" s="55"/>
      <c r="G49" s="55"/>
      <c r="H49" s="55"/>
      <c r="I49" s="55"/>
    </row>
    <row r="50" spans="1:9" ht="12.75">
      <c r="A50" s="62" t="s">
        <v>46</v>
      </c>
      <c r="B50" s="63">
        <v>0</v>
      </c>
      <c r="C50" s="72">
        <v>0</v>
      </c>
      <c r="D50" s="72">
        <v>0</v>
      </c>
      <c r="E50" s="73">
        <v>0</v>
      </c>
      <c r="F50" s="55"/>
      <c r="G50" s="55"/>
      <c r="H50" s="55"/>
      <c r="I50" s="55"/>
    </row>
    <row r="51" spans="1:9" ht="25.5">
      <c r="A51" s="62" t="s">
        <v>47</v>
      </c>
      <c r="B51" s="63">
        <v>0</v>
      </c>
      <c r="C51" s="72">
        <v>0</v>
      </c>
      <c r="D51" s="72">
        <v>2006.31</v>
      </c>
      <c r="E51" s="73">
        <v>3157.5999999999995</v>
      </c>
      <c r="F51" s="55"/>
      <c r="G51" s="55"/>
      <c r="H51" s="55"/>
      <c r="I51" s="55"/>
    </row>
    <row r="52" spans="1:9" ht="12.75">
      <c r="A52" s="62" t="s">
        <v>48</v>
      </c>
      <c r="B52" s="63">
        <v>0</v>
      </c>
      <c r="C52" s="72">
        <v>0</v>
      </c>
      <c r="D52" s="72">
        <v>0</v>
      </c>
      <c r="E52" s="73">
        <v>0</v>
      </c>
      <c r="F52" s="55"/>
      <c r="G52" s="55"/>
      <c r="H52" s="55"/>
      <c r="I52" s="55"/>
    </row>
    <row r="53" spans="1:9" ht="12.75">
      <c r="A53" s="62" t="s">
        <v>49</v>
      </c>
      <c r="B53" s="63">
        <v>0</v>
      </c>
      <c r="C53" s="72">
        <v>0</v>
      </c>
      <c r="D53" s="72">
        <v>2302.33</v>
      </c>
      <c r="E53" s="73">
        <v>0</v>
      </c>
      <c r="F53" s="55"/>
      <c r="G53" s="55"/>
      <c r="H53" s="55"/>
      <c r="I53" s="55"/>
    </row>
    <row r="54" spans="1:9" ht="25.5">
      <c r="A54" s="62" t="s">
        <v>50</v>
      </c>
      <c r="B54" s="63">
        <v>0</v>
      </c>
      <c r="C54" s="72">
        <v>0</v>
      </c>
      <c r="D54" s="72">
        <v>1000</v>
      </c>
      <c r="E54" s="73">
        <v>6553</v>
      </c>
      <c r="F54" s="55"/>
      <c r="G54" s="55"/>
      <c r="H54" s="55"/>
      <c r="I54" s="55"/>
    </row>
    <row r="55" spans="1:9" ht="12.75">
      <c r="A55" s="62" t="s">
        <v>51</v>
      </c>
      <c r="B55" s="63">
        <v>0</v>
      </c>
      <c r="C55" s="72">
        <v>0</v>
      </c>
      <c r="D55" s="72">
        <v>0</v>
      </c>
      <c r="E55" s="73">
        <v>0</v>
      </c>
      <c r="F55" s="55"/>
      <c r="G55" s="55"/>
      <c r="H55" s="55"/>
      <c r="I55" s="55"/>
    </row>
    <row r="56" spans="1:9" ht="25.5">
      <c r="A56" s="62" t="s">
        <v>52</v>
      </c>
      <c r="B56" s="63">
        <v>0</v>
      </c>
      <c r="C56" s="72">
        <v>0</v>
      </c>
      <c r="D56" s="72">
        <v>0</v>
      </c>
      <c r="E56" s="73">
        <v>0</v>
      </c>
      <c r="F56" s="55"/>
      <c r="G56" s="55"/>
      <c r="H56" s="55"/>
      <c r="I56" s="55"/>
    </row>
    <row r="57" spans="1:9" ht="38.25">
      <c r="A57" s="62" t="s">
        <v>53</v>
      </c>
      <c r="B57" s="63">
        <v>0</v>
      </c>
      <c r="C57" s="72">
        <v>0</v>
      </c>
      <c r="D57" s="72">
        <v>0</v>
      </c>
      <c r="E57" s="73">
        <v>0</v>
      </c>
      <c r="F57" s="55"/>
      <c r="G57" s="55"/>
      <c r="H57" s="55"/>
      <c r="I57" s="55"/>
    </row>
    <row r="58" spans="1:9" ht="38.25">
      <c r="A58" s="62" t="s">
        <v>54</v>
      </c>
      <c r="B58" s="63">
        <v>0</v>
      </c>
      <c r="C58" s="72">
        <v>0</v>
      </c>
      <c r="D58" s="72">
        <v>0</v>
      </c>
      <c r="E58" s="73"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v>0</v>
      </c>
      <c r="C59" s="72">
        <v>0</v>
      </c>
      <c r="D59" s="72">
        <v>0</v>
      </c>
      <c r="E59" s="73">
        <v>10100.57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v>0</v>
      </c>
      <c r="C60" s="74">
        <v>0</v>
      </c>
      <c r="D60" s="74">
        <v>5339.299999999999</v>
      </c>
      <c r="E60" s="75">
        <v>16649.410000000003</v>
      </c>
      <c r="F60" s="55"/>
      <c r="G60" s="55"/>
      <c r="H60" s="55"/>
      <c r="I60" s="55"/>
    </row>
    <row r="61" spans="4:5" ht="12.75">
      <c r="D61" t="s">
        <v>70</v>
      </c>
      <c r="E61" s="55">
        <f>B35+C35+D35+E35</f>
        <v>318651.92</v>
      </c>
    </row>
    <row r="63" spans="1:4" ht="12.75">
      <c r="A63" s="71">
        <v>40540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8">
      <selection activeCell="B21" sqref="B21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77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0.5</v>
      </c>
      <c r="C13" s="18">
        <v>1</v>
      </c>
      <c r="D13" s="18">
        <v>4.6</v>
      </c>
      <c r="E13" s="19">
        <v>2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0.5</v>
      </c>
      <c r="C14" s="23">
        <v>1</v>
      </c>
      <c r="D14" s="23">
        <v>4.4</v>
      </c>
      <c r="E14" s="24">
        <v>2</v>
      </c>
      <c r="F14" s="20">
        <f t="shared" si="0"/>
        <v>4</v>
      </c>
    </row>
    <row r="15" spans="1:6" ht="12.75">
      <c r="A15" s="21" t="s">
        <v>16</v>
      </c>
      <c r="B15" s="22">
        <v>0.5</v>
      </c>
      <c r="C15" s="23">
        <v>1</v>
      </c>
      <c r="D15" s="23">
        <v>4.25</v>
      </c>
      <c r="E15" s="24">
        <v>2</v>
      </c>
      <c r="F15" s="20">
        <f t="shared" si="0"/>
        <v>4</v>
      </c>
    </row>
    <row r="16" spans="1:6" ht="12.75">
      <c r="A16" s="21" t="s">
        <v>17</v>
      </c>
      <c r="B16" s="22">
        <v>0.5</v>
      </c>
      <c r="C16" s="23">
        <v>1</v>
      </c>
      <c r="D16" s="23">
        <v>4.15</v>
      </c>
      <c r="E16" s="24">
        <v>2</v>
      </c>
      <c r="F16" s="20">
        <f t="shared" si="0"/>
        <v>4</v>
      </c>
    </row>
    <row r="17" spans="1:6" ht="12.75">
      <c r="A17" s="21" t="s">
        <v>18</v>
      </c>
      <c r="B17" s="22">
        <v>0.5</v>
      </c>
      <c r="C17" s="23">
        <v>1</v>
      </c>
      <c r="D17" s="23">
        <v>4.25</v>
      </c>
      <c r="E17" s="24">
        <v>2</v>
      </c>
      <c r="F17" s="20">
        <f t="shared" si="0"/>
        <v>4</v>
      </c>
    </row>
    <row r="18" spans="1:6" ht="12.75">
      <c r="A18" s="21" t="s">
        <v>19</v>
      </c>
      <c r="B18" s="22">
        <v>0.5</v>
      </c>
      <c r="C18" s="23">
        <v>1</v>
      </c>
      <c r="D18" s="23">
        <v>4.25</v>
      </c>
      <c r="E18" s="24">
        <v>2</v>
      </c>
      <c r="F18" s="20">
        <f t="shared" si="0"/>
        <v>4</v>
      </c>
    </row>
    <row r="19" spans="1:6" ht="12.75">
      <c r="A19" s="21" t="s">
        <v>20</v>
      </c>
      <c r="B19" s="22">
        <v>0.5</v>
      </c>
      <c r="C19" s="23">
        <v>1</v>
      </c>
      <c r="D19" s="23">
        <v>3.25</v>
      </c>
      <c r="E19" s="24">
        <v>2</v>
      </c>
      <c r="F19" s="20">
        <f t="shared" si="0"/>
        <v>4</v>
      </c>
    </row>
    <row r="20" spans="1:6" ht="12.75">
      <c r="A20" s="21" t="s">
        <v>21</v>
      </c>
      <c r="B20" s="22">
        <v>0</v>
      </c>
      <c r="C20" s="23">
        <v>1</v>
      </c>
      <c r="D20" s="23">
        <v>3.25</v>
      </c>
      <c r="E20" s="24">
        <v>2</v>
      </c>
      <c r="F20" s="20">
        <f t="shared" si="0"/>
        <v>4</v>
      </c>
    </row>
    <row r="21" spans="1:6" ht="12.75">
      <c r="A21" s="21" t="s">
        <v>22</v>
      </c>
      <c r="B21" s="22">
        <v>0.5</v>
      </c>
      <c r="C21" s="23">
        <v>1.5</v>
      </c>
      <c r="D21" s="23">
        <v>3.8</v>
      </c>
      <c r="E21" s="24">
        <v>2</v>
      </c>
      <c r="F21" s="20">
        <f t="shared" si="0"/>
        <v>4</v>
      </c>
    </row>
    <row r="22" spans="1:6" ht="12.75">
      <c r="A22" s="21" t="s">
        <v>23</v>
      </c>
      <c r="B22" s="22">
        <v>0.5</v>
      </c>
      <c r="C22" s="23">
        <v>1.5</v>
      </c>
      <c r="D22" s="23">
        <v>4.25</v>
      </c>
      <c r="E22" s="24">
        <v>2</v>
      </c>
      <c r="F22" s="20">
        <f t="shared" si="0"/>
        <v>4</v>
      </c>
    </row>
    <row r="23" spans="1:6" ht="12.75">
      <c r="A23" s="21" t="s">
        <v>24</v>
      </c>
      <c r="B23" s="22">
        <v>0.5</v>
      </c>
      <c r="C23" s="23">
        <v>1.5</v>
      </c>
      <c r="D23" s="23">
        <v>4.25</v>
      </c>
      <c r="E23" s="24">
        <v>2</v>
      </c>
      <c r="F23" s="20">
        <f t="shared" si="0"/>
        <v>4</v>
      </c>
    </row>
    <row r="24" spans="1:6" ht="12.75">
      <c r="A24" s="25" t="s">
        <v>25</v>
      </c>
      <c r="B24" s="26">
        <v>0.5</v>
      </c>
      <c r="C24" s="27">
        <v>1.5</v>
      </c>
      <c r="D24" s="27">
        <v>4.25</v>
      </c>
      <c r="E24" s="28">
        <v>2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0.4375</v>
      </c>
      <c r="C26" s="32">
        <f>(C13+C14+C15+C16+C17+C18+C19+C20)/8</f>
        <v>1</v>
      </c>
      <c r="D26" s="32">
        <f>(D13+D14+D15+D16+D17+D18+D19+D20)/8</f>
        <v>4.05</v>
      </c>
      <c r="E26" s="32">
        <f>(E13+E14+E15+E16+E17+E18+E19+E20)/8</f>
        <v>2</v>
      </c>
      <c r="F26" s="20"/>
    </row>
    <row r="27" spans="1:6" s="35" customFormat="1" ht="12.75">
      <c r="A27" s="36" t="s">
        <v>27</v>
      </c>
      <c r="B27" s="37">
        <f>(B21+B22+B23+B24)/4</f>
        <v>0.5</v>
      </c>
      <c r="C27" s="37">
        <f>(C21+C22+C23+C24)/4</f>
        <v>1.5</v>
      </c>
      <c r="D27" s="37">
        <f>(D21+D22+D23+D24)/4</f>
        <v>4.1375</v>
      </c>
      <c r="E27" s="37">
        <f>(E21+E22+E23+E24)/4</f>
        <v>2</v>
      </c>
      <c r="F27" s="20"/>
    </row>
    <row r="28" spans="1:6" ht="12.75">
      <c r="A28" s="40" t="s">
        <v>28</v>
      </c>
      <c r="B28" s="41">
        <f>(B13+B14+B15+B16+B17+B18+B19+B20+B21+B22+B23+B24)/12</f>
        <v>0.4583333333333333</v>
      </c>
      <c r="C28" s="41">
        <f>(C13+C14+C15+C16+C17+C18+C19+C20+C21+C22+C23+C24)/12</f>
        <v>1.1666666666666667</v>
      </c>
      <c r="D28" s="41">
        <f>(D13+D14+D15+D16+D17+D18+D19+D20+D21+D22+D23+D24)/12</f>
        <v>4.079166666666667</v>
      </c>
      <c r="E28" s="41">
        <f>(E13+E14+E15+E16+E17+E18+E19+E20+E21+E22+E23+E24)/12</f>
        <v>2</v>
      </c>
      <c r="F28" s="20"/>
    </row>
    <row r="29" spans="1:5" ht="12.75">
      <c r="A29" s="44"/>
      <c r="D29" t="s">
        <v>63</v>
      </c>
      <c r="E29" s="55">
        <f>B28+C28+D28+E28</f>
        <v>7.704166666666667</v>
      </c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B37+B36</f>
        <v>12623.17</v>
      </c>
      <c r="C35" s="50">
        <f>C37+C36</f>
        <v>37579.14</v>
      </c>
      <c r="D35" s="50">
        <f>D37+D36</f>
        <v>174805.74</v>
      </c>
      <c r="E35" s="50">
        <f>E37+E36</f>
        <v>98563.34</v>
      </c>
    </row>
    <row r="36" spans="1:9" ht="15" customHeight="1">
      <c r="A36" s="51" t="s">
        <v>32</v>
      </c>
      <c r="B36" s="52">
        <v>10749</v>
      </c>
      <c r="C36" s="53">
        <v>27555.35</v>
      </c>
      <c r="D36" s="53">
        <v>108476.73</v>
      </c>
      <c r="E36" s="54">
        <v>64248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1874.17</v>
      </c>
      <c r="C37" s="57">
        <f>C39+C40+C41+C42+C43+C44+C45+C46+C47+C48+C49+C50+C51+C52+C53+C54+C55+C56+C57+C58+C59+C60</f>
        <v>10023.79</v>
      </c>
      <c r="D37" s="57">
        <f>D39+D40+D41+D42+D43+D44+D45+D46+D47+D48+D49+D50+D51+D52+D53+D54+D55+D56+D57+D58+D59+D60</f>
        <v>66329.01000000001</v>
      </c>
      <c r="E37" s="57">
        <f>E39+E40+E41+E42+E43+E44+E45+E46+E47+E48+E49+E50+E51+E52+E53+E54+E55+E56+E57+E58+E59+E60</f>
        <v>34315.340000000004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v>0</v>
      </c>
      <c r="C39" s="72">
        <v>2311.1000000000004</v>
      </c>
      <c r="D39" s="72">
        <v>18656.84</v>
      </c>
      <c r="E39" s="73">
        <v>9172.12</v>
      </c>
      <c r="F39" s="55"/>
      <c r="G39" s="55"/>
      <c r="H39" s="55"/>
      <c r="I39" s="55"/>
    </row>
    <row r="40" spans="1:9" ht="25.5">
      <c r="A40" s="62" t="s">
        <v>36</v>
      </c>
      <c r="B40" s="63">
        <v>0</v>
      </c>
      <c r="C40" s="72">
        <v>0</v>
      </c>
      <c r="D40" s="72">
        <v>8400</v>
      </c>
      <c r="E40" s="73">
        <v>0</v>
      </c>
      <c r="F40" s="55"/>
      <c r="G40" s="55"/>
      <c r="H40" s="55"/>
      <c r="I40" s="55"/>
    </row>
    <row r="41" spans="1:9" ht="12.75">
      <c r="A41" s="62" t="s">
        <v>37</v>
      </c>
      <c r="B41" s="63">
        <v>0</v>
      </c>
      <c r="C41" s="72">
        <v>0</v>
      </c>
      <c r="D41" s="72">
        <v>0</v>
      </c>
      <c r="E41" s="73">
        <v>0</v>
      </c>
      <c r="F41" s="55"/>
      <c r="G41" s="55"/>
      <c r="H41" s="55"/>
      <c r="I41" s="55"/>
    </row>
    <row r="42" spans="1:9" ht="12.75">
      <c r="A42" s="62" t="s">
        <v>38</v>
      </c>
      <c r="B42" s="63">
        <v>0</v>
      </c>
      <c r="C42" s="72">
        <v>0</v>
      </c>
      <c r="D42" s="72">
        <v>0</v>
      </c>
      <c r="E42" s="73">
        <v>0</v>
      </c>
      <c r="F42" s="55"/>
      <c r="G42" s="55"/>
      <c r="H42" s="55"/>
      <c r="I42" s="55"/>
    </row>
    <row r="43" spans="1:9" ht="25.5">
      <c r="A43" s="62" t="s">
        <v>39</v>
      </c>
      <c r="B43" s="63">
        <v>0</v>
      </c>
      <c r="C43" s="72">
        <v>0</v>
      </c>
      <c r="D43" s="72">
        <v>0</v>
      </c>
      <c r="E43" s="73">
        <v>0</v>
      </c>
      <c r="F43" s="55"/>
      <c r="G43" s="55"/>
      <c r="H43" s="55"/>
      <c r="I43" s="55"/>
    </row>
    <row r="44" spans="1:9" ht="12.75">
      <c r="A44" s="62" t="s">
        <v>40</v>
      </c>
      <c r="B44" s="63">
        <v>0</v>
      </c>
      <c r="C44" s="72">
        <v>0</v>
      </c>
      <c r="D44" s="72">
        <v>0</v>
      </c>
      <c r="E44" s="73">
        <v>0</v>
      </c>
      <c r="F44" s="55"/>
      <c r="G44" s="55"/>
      <c r="H44" s="55"/>
      <c r="I44" s="55"/>
    </row>
    <row r="45" spans="1:9" ht="12.75">
      <c r="A45" s="62" t="s">
        <v>41</v>
      </c>
      <c r="B45" s="63">
        <v>605</v>
      </c>
      <c r="C45" s="72">
        <v>1540</v>
      </c>
      <c r="D45" s="72">
        <v>5361.26</v>
      </c>
      <c r="E45" s="73">
        <v>2640</v>
      </c>
      <c r="F45" s="55"/>
      <c r="G45" s="55"/>
      <c r="H45" s="55"/>
      <c r="I45" s="55"/>
    </row>
    <row r="46" spans="1:9" ht="12.75">
      <c r="A46" s="62" t="s">
        <v>42</v>
      </c>
      <c r="B46" s="63">
        <v>0</v>
      </c>
      <c r="C46" s="72">
        <v>0</v>
      </c>
      <c r="D46" s="72">
        <v>0</v>
      </c>
      <c r="E46" s="73">
        <v>0</v>
      </c>
      <c r="F46" s="55"/>
      <c r="G46" s="55"/>
      <c r="H46" s="55"/>
      <c r="I46" s="55"/>
    </row>
    <row r="47" spans="1:9" ht="25.5">
      <c r="A47" s="62" t="s">
        <v>43</v>
      </c>
      <c r="B47" s="63">
        <v>0</v>
      </c>
      <c r="C47" s="72">
        <v>0</v>
      </c>
      <c r="D47" s="72">
        <v>0</v>
      </c>
      <c r="E47" s="73">
        <v>0</v>
      </c>
      <c r="F47" s="55"/>
      <c r="G47" s="55"/>
      <c r="H47" s="55"/>
      <c r="I47" s="55"/>
    </row>
    <row r="48" spans="1:9" ht="12.75">
      <c r="A48" s="62" t="s">
        <v>44</v>
      </c>
      <c r="B48" s="63">
        <v>0</v>
      </c>
      <c r="C48" s="72">
        <v>1020</v>
      </c>
      <c r="D48" s="72">
        <v>9485.65</v>
      </c>
      <c r="E48" s="73">
        <v>2040</v>
      </c>
      <c r="F48" s="55"/>
      <c r="G48" s="55"/>
      <c r="H48" s="55"/>
      <c r="I48" s="55"/>
    </row>
    <row r="49" spans="1:9" ht="12.75">
      <c r="A49" s="62" t="s">
        <v>45</v>
      </c>
      <c r="B49" s="63">
        <v>0</v>
      </c>
      <c r="C49" s="72">
        <v>0</v>
      </c>
      <c r="D49" s="72">
        <v>0</v>
      </c>
      <c r="E49" s="73">
        <v>0</v>
      </c>
      <c r="F49" s="55"/>
      <c r="G49" s="55"/>
      <c r="H49" s="55"/>
      <c r="I49" s="55"/>
    </row>
    <row r="50" spans="1:9" ht="12.75">
      <c r="A50" s="62" t="s">
        <v>46</v>
      </c>
      <c r="B50" s="63">
        <v>0</v>
      </c>
      <c r="C50" s="72">
        <v>0</v>
      </c>
      <c r="D50" s="72">
        <v>0</v>
      </c>
      <c r="E50" s="73">
        <v>0</v>
      </c>
      <c r="F50" s="55"/>
      <c r="G50" s="55"/>
      <c r="H50" s="55"/>
      <c r="I50" s="55"/>
    </row>
    <row r="51" spans="1:9" ht="25.5">
      <c r="A51" s="62" t="s">
        <v>47</v>
      </c>
      <c r="B51" s="63">
        <v>0</v>
      </c>
      <c r="C51" s="72">
        <v>618.87</v>
      </c>
      <c r="D51" s="72">
        <v>2820.91</v>
      </c>
      <c r="E51" s="73">
        <v>0</v>
      </c>
      <c r="F51" s="55"/>
      <c r="G51" s="55"/>
      <c r="H51" s="55"/>
      <c r="I51" s="55"/>
    </row>
    <row r="52" spans="1:9" ht="12.75">
      <c r="A52" s="62" t="s">
        <v>48</v>
      </c>
      <c r="B52" s="63">
        <v>0</v>
      </c>
      <c r="C52" s="72">
        <v>0</v>
      </c>
      <c r="D52" s="72">
        <v>0</v>
      </c>
      <c r="E52" s="73">
        <v>0</v>
      </c>
      <c r="F52" s="55"/>
      <c r="G52" s="55"/>
      <c r="H52" s="55"/>
      <c r="I52" s="55"/>
    </row>
    <row r="53" spans="1:9" ht="12.75">
      <c r="A53" s="62" t="s">
        <v>49</v>
      </c>
      <c r="B53" s="63">
        <v>0</v>
      </c>
      <c r="C53" s="72">
        <v>0</v>
      </c>
      <c r="D53" s="72">
        <v>0</v>
      </c>
      <c r="E53" s="73">
        <v>0</v>
      </c>
      <c r="F53" s="55"/>
      <c r="G53" s="55"/>
      <c r="H53" s="55"/>
      <c r="I53" s="55"/>
    </row>
    <row r="54" spans="1:9" ht="25.5">
      <c r="A54" s="62" t="s">
        <v>50</v>
      </c>
      <c r="B54" s="63">
        <v>0</v>
      </c>
      <c r="C54" s="72">
        <v>1200</v>
      </c>
      <c r="D54" s="72">
        <v>1200</v>
      </c>
      <c r="E54" s="73">
        <v>2300</v>
      </c>
      <c r="F54" s="55"/>
      <c r="G54" s="55"/>
      <c r="H54" s="55"/>
      <c r="I54" s="55"/>
    </row>
    <row r="55" spans="1:9" ht="12.75">
      <c r="A55" s="62" t="s">
        <v>51</v>
      </c>
      <c r="B55" s="63">
        <v>0</v>
      </c>
      <c r="C55" s="72">
        <v>0</v>
      </c>
      <c r="D55" s="72">
        <v>0</v>
      </c>
      <c r="E55" s="73">
        <v>0</v>
      </c>
      <c r="F55" s="55"/>
      <c r="G55" s="55"/>
      <c r="H55" s="55"/>
      <c r="I55" s="55"/>
    </row>
    <row r="56" spans="1:9" ht="25.5">
      <c r="A56" s="62" t="s">
        <v>52</v>
      </c>
      <c r="B56" s="63">
        <v>0</v>
      </c>
      <c r="C56" s="72">
        <v>0</v>
      </c>
      <c r="D56" s="72">
        <v>0</v>
      </c>
      <c r="E56" s="73">
        <v>0</v>
      </c>
      <c r="F56" s="55"/>
      <c r="G56" s="55"/>
      <c r="H56" s="55"/>
      <c r="I56" s="55"/>
    </row>
    <row r="57" spans="1:9" ht="38.25">
      <c r="A57" s="62" t="s">
        <v>53</v>
      </c>
      <c r="B57" s="63">
        <v>0</v>
      </c>
      <c r="C57" s="72">
        <v>0</v>
      </c>
      <c r="D57" s="72">
        <v>0</v>
      </c>
      <c r="E57" s="73">
        <v>0</v>
      </c>
      <c r="F57" s="55"/>
      <c r="G57" s="55"/>
      <c r="H57" s="55"/>
      <c r="I57" s="55"/>
    </row>
    <row r="58" spans="1:9" ht="38.25">
      <c r="A58" s="62" t="s">
        <v>54</v>
      </c>
      <c r="B58" s="63">
        <v>0</v>
      </c>
      <c r="C58" s="72">
        <v>0</v>
      </c>
      <c r="D58" s="72">
        <v>0</v>
      </c>
      <c r="E58" s="73"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v>1023.2</v>
      </c>
      <c r="C59" s="72">
        <v>1064.4</v>
      </c>
      <c r="D59" s="72">
        <v>6891.4</v>
      </c>
      <c r="E59" s="73">
        <v>12760.46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v>245.97</v>
      </c>
      <c r="C60" s="74">
        <v>2269.4199999999996</v>
      </c>
      <c r="D60" s="74">
        <v>13512.95</v>
      </c>
      <c r="E60" s="75">
        <v>5402.76</v>
      </c>
      <c r="F60" s="55"/>
      <c r="G60" s="55"/>
      <c r="H60" s="55"/>
      <c r="I60" s="55"/>
    </row>
    <row r="61" spans="4:5" ht="12.75">
      <c r="D61" t="s">
        <v>70</v>
      </c>
      <c r="E61" s="55">
        <f>B35+C35+D35+E35</f>
        <v>323571.39</v>
      </c>
    </row>
    <row r="63" spans="1:4" ht="12.75">
      <c r="A63" s="71">
        <v>40540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78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0</v>
      </c>
      <c r="C13" s="18">
        <v>0</v>
      </c>
      <c r="D13" s="18">
        <v>1.33</v>
      </c>
      <c r="E13" s="19">
        <v>0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0</v>
      </c>
      <c r="C14" s="23">
        <v>0</v>
      </c>
      <c r="D14" s="23">
        <v>1.33</v>
      </c>
      <c r="E14" s="24">
        <v>0</v>
      </c>
      <c r="F14" s="20">
        <f t="shared" si="0"/>
        <v>4</v>
      </c>
    </row>
    <row r="15" spans="1:6" ht="12.75">
      <c r="A15" s="21" t="s">
        <v>16</v>
      </c>
      <c r="B15" s="22">
        <v>0</v>
      </c>
      <c r="C15" s="23">
        <v>0</v>
      </c>
      <c r="D15" s="23">
        <v>1.33</v>
      </c>
      <c r="E15" s="24">
        <v>0</v>
      </c>
      <c r="F15" s="20">
        <f t="shared" si="0"/>
        <v>4</v>
      </c>
    </row>
    <row r="16" spans="1:6" ht="12.75">
      <c r="A16" s="21" t="s">
        <v>17</v>
      </c>
      <c r="B16" s="22">
        <v>0</v>
      </c>
      <c r="C16" s="23">
        <v>0</v>
      </c>
      <c r="D16" s="23">
        <v>1.33</v>
      </c>
      <c r="E16" s="24">
        <v>0</v>
      </c>
      <c r="F16" s="20">
        <f t="shared" si="0"/>
        <v>4</v>
      </c>
    </row>
    <row r="17" spans="1:6" ht="12.75">
      <c r="A17" s="21" t="s">
        <v>18</v>
      </c>
      <c r="B17" s="22">
        <v>0</v>
      </c>
      <c r="C17" s="23">
        <v>0</v>
      </c>
      <c r="D17" s="23">
        <v>1.33</v>
      </c>
      <c r="E17" s="24">
        <v>0</v>
      </c>
      <c r="F17" s="20">
        <f t="shared" si="0"/>
        <v>4</v>
      </c>
    </row>
    <row r="18" spans="1:6" ht="12.75">
      <c r="A18" s="21" t="s">
        <v>19</v>
      </c>
      <c r="B18" s="22">
        <v>0</v>
      </c>
      <c r="C18" s="23">
        <v>0</v>
      </c>
      <c r="D18" s="23">
        <v>1.33</v>
      </c>
      <c r="E18" s="24">
        <v>0</v>
      </c>
      <c r="F18" s="20">
        <f t="shared" si="0"/>
        <v>4</v>
      </c>
    </row>
    <row r="19" spans="1:6" ht="12.75">
      <c r="A19" s="21" t="s">
        <v>20</v>
      </c>
      <c r="B19" s="22"/>
      <c r="C19" s="23"/>
      <c r="D19" s="99">
        <v>1.33</v>
      </c>
      <c r="E19" s="24"/>
      <c r="F19" s="20">
        <f t="shared" si="0"/>
        <v>1</v>
      </c>
    </row>
    <row r="20" spans="1:6" ht="12.75">
      <c r="A20" s="21" t="s">
        <v>21</v>
      </c>
      <c r="B20" s="22"/>
      <c r="C20" s="23"/>
      <c r="D20" s="99">
        <v>1.33</v>
      </c>
      <c r="E20" s="24"/>
      <c r="F20" s="20">
        <f t="shared" si="0"/>
        <v>1</v>
      </c>
    </row>
    <row r="21" spans="1:6" ht="12.75">
      <c r="A21" s="21" t="s">
        <v>22</v>
      </c>
      <c r="B21" s="22"/>
      <c r="C21" s="23"/>
      <c r="D21" s="99">
        <v>1.33</v>
      </c>
      <c r="E21" s="24"/>
      <c r="F21" s="20">
        <f t="shared" si="0"/>
        <v>1</v>
      </c>
    </row>
    <row r="22" spans="1:6" ht="12.75">
      <c r="A22" s="21" t="s">
        <v>23</v>
      </c>
      <c r="B22" s="22"/>
      <c r="C22" s="23"/>
      <c r="D22" s="23">
        <v>1.33</v>
      </c>
      <c r="E22" s="24"/>
      <c r="F22" s="20">
        <f t="shared" si="0"/>
        <v>1</v>
      </c>
    </row>
    <row r="23" spans="1:6" ht="12.75">
      <c r="A23" s="21" t="s">
        <v>24</v>
      </c>
      <c r="B23" s="22"/>
      <c r="C23" s="23"/>
      <c r="D23" s="23">
        <v>1.33</v>
      </c>
      <c r="E23" s="24"/>
      <c r="F23" s="20">
        <f t="shared" si="0"/>
        <v>1</v>
      </c>
    </row>
    <row r="24" spans="1:6" ht="12.75">
      <c r="A24" s="25" t="s">
        <v>25</v>
      </c>
      <c r="B24" s="26"/>
      <c r="C24" s="27"/>
      <c r="D24" s="27"/>
      <c r="E24" s="28"/>
      <c r="F24" s="20">
        <f t="shared" si="0"/>
        <v>0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0</v>
      </c>
      <c r="C26" s="32">
        <f>(C13+C14+C15+C16+C17+C18+C19+C20)/8</f>
        <v>0</v>
      </c>
      <c r="D26" s="32">
        <f>(D13+D14+D15+D16+D17+D18+D19+D20)/8</f>
        <v>1.33</v>
      </c>
      <c r="E26" s="32">
        <f>(E13+E14+E15+E16+E17+E18+E19+E20)/8</f>
        <v>0</v>
      </c>
      <c r="F26" s="20"/>
    </row>
    <row r="27" spans="1:6" s="35" customFormat="1" ht="12.75">
      <c r="A27" s="36" t="s">
        <v>27</v>
      </c>
      <c r="B27" s="37">
        <f>(B21+B22+B23)/3</f>
        <v>0</v>
      </c>
      <c r="C27" s="37">
        <f>(C21+C22+C23)/3</f>
        <v>0</v>
      </c>
      <c r="D27" s="37">
        <f>(D21+D22+D23+D24)/4</f>
        <v>0.9975</v>
      </c>
      <c r="E27" s="37">
        <f>(E21+E22+E23+E24)/4</f>
        <v>0</v>
      </c>
      <c r="F27" s="20"/>
    </row>
    <row r="28" spans="1:6" ht="12.75">
      <c r="A28" s="40" t="s">
        <v>28</v>
      </c>
      <c r="B28" s="41">
        <f>(B13+B14+B15+B16+B17+B18+B19+B20+B21+B22+B23)/11</f>
        <v>0</v>
      </c>
      <c r="C28" s="41">
        <f>(C13+C14+C15+C16+C17+C18+C19+C20+C21+C22+C23)/11</f>
        <v>0</v>
      </c>
      <c r="D28" s="41">
        <f>(D13+D14+D15+D16+D17+D18+D19+D20+D21+D22+D23+D24)/12</f>
        <v>1.2191666666666667</v>
      </c>
      <c r="E28" s="41">
        <f>(E13+E14+E15+E16+E17+E18+E19+E20+E21+E22+E23)/11</f>
        <v>0</v>
      </c>
      <c r="F28" s="20"/>
    </row>
    <row r="29" spans="1:5" ht="12.75">
      <c r="A29" s="44"/>
      <c r="D29" t="s">
        <v>63</v>
      </c>
      <c r="E29" s="55">
        <f>B28+C28+D28+E28</f>
        <v>1.2191666666666667</v>
      </c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B37+B36</f>
        <v>0</v>
      </c>
      <c r="C35" s="50">
        <f>C37+C36</f>
        <v>0</v>
      </c>
      <c r="D35" s="50">
        <f>D37+D36</f>
        <v>78938.3</v>
      </c>
      <c r="E35" s="50">
        <f>E37+E36</f>
        <v>0</v>
      </c>
    </row>
    <row r="36" spans="1:9" ht="15" customHeight="1">
      <c r="A36" s="51" t="s">
        <v>32</v>
      </c>
      <c r="B36" s="52">
        <v>0</v>
      </c>
      <c r="C36" s="53">
        <v>0</v>
      </c>
      <c r="D36" s="53">
        <v>29297.91</v>
      </c>
      <c r="E36" s="54">
        <v>0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0</v>
      </c>
      <c r="C37" s="57">
        <f>C39+C40+C41+C42+C43+C44+C45+C46+C47+C48+C49+C50+C51+C52+C53+C54+C55+C56+C57+C58+C59+C60</f>
        <v>0</v>
      </c>
      <c r="D37" s="57">
        <f>D39+D40+D41+D42+D43+D44+D45+D46+D47+D48+D49+D50+D51+D52+D53+D54+D55+D56+D57+D58+D59+D60</f>
        <v>49640.39</v>
      </c>
      <c r="E37" s="57">
        <f>E39+E40+E41+E42+E43+E44+E45+E46+E47+E48+E49+E50+E51+E52+E53+E54+E55+E56+E57+E58+E59+E60</f>
        <v>0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v>0</v>
      </c>
      <c r="C39" s="63">
        <v>0</v>
      </c>
      <c r="D39" s="63">
        <v>5905.43</v>
      </c>
      <c r="E39" s="63">
        <v>0</v>
      </c>
      <c r="F39" s="55"/>
      <c r="G39" s="55"/>
      <c r="H39" s="55"/>
      <c r="I39" s="55"/>
    </row>
    <row r="40" spans="1:9" ht="25.5">
      <c r="A40" s="62" t="s">
        <v>36</v>
      </c>
      <c r="B40" s="63">
        <v>0</v>
      </c>
      <c r="C40" s="63">
        <v>0</v>
      </c>
      <c r="D40" s="63">
        <v>5940</v>
      </c>
      <c r="E40" s="63">
        <v>0</v>
      </c>
      <c r="F40" s="55"/>
      <c r="G40" s="55"/>
      <c r="H40" s="55"/>
      <c r="I40" s="55"/>
    </row>
    <row r="41" spans="1:9" ht="12.75">
      <c r="A41" s="62" t="s">
        <v>37</v>
      </c>
      <c r="B41" s="63">
        <v>0</v>
      </c>
      <c r="C41" s="63">
        <v>0</v>
      </c>
      <c r="D41" s="63">
        <v>0</v>
      </c>
      <c r="E41" s="63">
        <v>0</v>
      </c>
      <c r="F41" s="55"/>
      <c r="G41" s="55"/>
      <c r="H41" s="55"/>
      <c r="I41" s="55"/>
    </row>
    <row r="42" spans="1:9" ht="12.75">
      <c r="A42" s="62" t="s">
        <v>38</v>
      </c>
      <c r="B42" s="63">
        <v>0</v>
      </c>
      <c r="C42" s="63">
        <v>0</v>
      </c>
      <c r="D42" s="63">
        <v>0</v>
      </c>
      <c r="E42" s="63">
        <v>0</v>
      </c>
      <c r="F42" s="55"/>
      <c r="G42" s="55"/>
      <c r="H42" s="55"/>
      <c r="I42" s="55"/>
    </row>
    <row r="43" spans="1:9" ht="25.5">
      <c r="A43" s="62" t="s">
        <v>39</v>
      </c>
      <c r="B43" s="63">
        <v>0</v>
      </c>
      <c r="C43" s="63">
        <v>0</v>
      </c>
      <c r="D43" s="63">
        <v>0</v>
      </c>
      <c r="E43" s="63">
        <v>0</v>
      </c>
      <c r="F43" s="55"/>
      <c r="G43" s="55"/>
      <c r="H43" s="55"/>
      <c r="I43" s="55"/>
    </row>
    <row r="44" spans="1:9" ht="12.75">
      <c r="A44" s="62" t="s">
        <v>40</v>
      </c>
      <c r="B44" s="63">
        <v>0</v>
      </c>
      <c r="C44" s="63">
        <v>0</v>
      </c>
      <c r="D44" s="63">
        <v>0</v>
      </c>
      <c r="E44" s="63">
        <v>0</v>
      </c>
      <c r="F44" s="55"/>
      <c r="G44" s="55"/>
      <c r="H44" s="55"/>
      <c r="I44" s="55"/>
    </row>
    <row r="45" spans="1:9" ht="12.75">
      <c r="A45" s="62" t="s">
        <v>41</v>
      </c>
      <c r="B45" s="63">
        <v>0</v>
      </c>
      <c r="C45" s="63">
        <v>0</v>
      </c>
      <c r="D45" s="63">
        <v>0</v>
      </c>
      <c r="E45" s="63">
        <v>0</v>
      </c>
      <c r="F45" s="55"/>
      <c r="G45" s="55"/>
      <c r="H45" s="55"/>
      <c r="I45" s="55"/>
    </row>
    <row r="46" spans="1:9" ht="12.75">
      <c r="A46" s="62" t="s">
        <v>42</v>
      </c>
      <c r="B46" s="63">
        <v>0</v>
      </c>
      <c r="C46" s="63">
        <v>0</v>
      </c>
      <c r="D46" s="63">
        <v>0</v>
      </c>
      <c r="E46" s="63">
        <v>0</v>
      </c>
      <c r="F46" s="55"/>
      <c r="G46" s="55"/>
      <c r="H46" s="55"/>
      <c r="I46" s="55"/>
    </row>
    <row r="47" spans="1:9" ht="25.5">
      <c r="A47" s="62" t="s">
        <v>43</v>
      </c>
      <c r="B47" s="63">
        <v>0</v>
      </c>
      <c r="C47" s="63">
        <v>0</v>
      </c>
      <c r="D47" s="63">
        <v>0</v>
      </c>
      <c r="E47" s="63">
        <v>0</v>
      </c>
      <c r="F47" s="55"/>
      <c r="G47" s="55"/>
      <c r="H47" s="55"/>
      <c r="I47" s="55"/>
    </row>
    <row r="48" spans="1:9" ht="12.75">
      <c r="A48" s="62" t="s">
        <v>44</v>
      </c>
      <c r="B48" s="63">
        <v>0</v>
      </c>
      <c r="C48" s="63">
        <v>0</v>
      </c>
      <c r="D48" s="63">
        <v>3960</v>
      </c>
      <c r="E48" s="63">
        <v>0</v>
      </c>
      <c r="F48" s="55"/>
      <c r="G48" s="55"/>
      <c r="H48" s="55"/>
      <c r="I48" s="55"/>
    </row>
    <row r="49" spans="1:9" ht="12.75">
      <c r="A49" s="62" t="s">
        <v>45</v>
      </c>
      <c r="B49" s="63">
        <v>0</v>
      </c>
      <c r="C49" s="63">
        <v>0</v>
      </c>
      <c r="D49" s="63">
        <v>0</v>
      </c>
      <c r="E49" s="63">
        <v>0</v>
      </c>
      <c r="F49" s="55"/>
      <c r="G49" s="55"/>
      <c r="H49" s="55"/>
      <c r="I49" s="55"/>
    </row>
    <row r="50" spans="1:9" ht="12.75">
      <c r="A50" s="62" t="s">
        <v>46</v>
      </c>
      <c r="B50" s="63">
        <v>0</v>
      </c>
      <c r="C50" s="63">
        <v>0</v>
      </c>
      <c r="D50" s="63">
        <v>0</v>
      </c>
      <c r="E50" s="63">
        <v>0</v>
      </c>
      <c r="F50" s="55"/>
      <c r="G50" s="55"/>
      <c r="H50" s="55"/>
      <c r="I50" s="55"/>
    </row>
    <row r="51" spans="1:9" ht="25.5">
      <c r="A51" s="62" t="s">
        <v>47</v>
      </c>
      <c r="B51" s="63">
        <v>0</v>
      </c>
      <c r="C51" s="63">
        <v>0</v>
      </c>
      <c r="D51" s="63">
        <v>237</v>
      </c>
      <c r="E51" s="63">
        <v>0</v>
      </c>
      <c r="F51" s="55"/>
      <c r="G51" s="55"/>
      <c r="H51" s="55"/>
      <c r="I51" s="55"/>
    </row>
    <row r="52" spans="1:9" ht="12.75">
      <c r="A52" s="62" t="s">
        <v>48</v>
      </c>
      <c r="B52" s="63">
        <v>0</v>
      </c>
      <c r="C52" s="63">
        <v>0</v>
      </c>
      <c r="D52" s="63">
        <v>0</v>
      </c>
      <c r="E52" s="63">
        <v>0</v>
      </c>
      <c r="F52" s="55"/>
      <c r="G52" s="55"/>
      <c r="H52" s="55"/>
      <c r="I52" s="55"/>
    </row>
    <row r="53" spans="1:9" ht="12.75">
      <c r="A53" s="62" t="s">
        <v>49</v>
      </c>
      <c r="B53" s="63">
        <v>0</v>
      </c>
      <c r="C53" s="63">
        <v>0</v>
      </c>
      <c r="D53" s="63">
        <v>0</v>
      </c>
      <c r="E53" s="63">
        <v>0</v>
      </c>
      <c r="F53" s="55"/>
      <c r="G53" s="55"/>
      <c r="H53" s="55"/>
      <c r="I53" s="55"/>
    </row>
    <row r="54" spans="1:9" ht="25.5">
      <c r="A54" s="62" t="s">
        <v>50</v>
      </c>
      <c r="B54" s="63">
        <v>0</v>
      </c>
      <c r="C54" s="63">
        <v>0</v>
      </c>
      <c r="D54" s="63">
        <v>2697</v>
      </c>
      <c r="E54" s="63">
        <v>0</v>
      </c>
      <c r="F54" s="55"/>
      <c r="G54" s="55"/>
      <c r="H54" s="55"/>
      <c r="I54" s="55"/>
    </row>
    <row r="55" spans="1:9" ht="12.75">
      <c r="A55" s="62" t="s">
        <v>51</v>
      </c>
      <c r="B55" s="63">
        <v>0</v>
      </c>
      <c r="C55" s="63">
        <v>0</v>
      </c>
      <c r="D55" s="63">
        <v>0</v>
      </c>
      <c r="E55" s="63">
        <v>0</v>
      </c>
      <c r="F55" s="55"/>
      <c r="G55" s="55"/>
      <c r="H55" s="55"/>
      <c r="I55" s="55"/>
    </row>
    <row r="56" spans="1:9" ht="25.5">
      <c r="A56" s="62" t="s">
        <v>52</v>
      </c>
      <c r="B56" s="63">
        <v>0</v>
      </c>
      <c r="C56" s="63">
        <v>0</v>
      </c>
      <c r="D56" s="63">
        <v>0</v>
      </c>
      <c r="E56" s="63">
        <v>0</v>
      </c>
      <c r="F56" s="55"/>
      <c r="G56" s="55"/>
      <c r="H56" s="55"/>
      <c r="I56" s="55"/>
    </row>
    <row r="57" spans="1:9" ht="38.25">
      <c r="A57" s="62" t="s">
        <v>53</v>
      </c>
      <c r="B57" s="63">
        <v>0</v>
      </c>
      <c r="C57" s="63">
        <v>0</v>
      </c>
      <c r="D57" s="63">
        <v>15128.8</v>
      </c>
      <c r="E57" s="63">
        <v>0</v>
      </c>
      <c r="F57" s="55"/>
      <c r="G57" s="55"/>
      <c r="H57" s="55"/>
      <c r="I57" s="55"/>
    </row>
    <row r="58" spans="1:9" ht="38.25">
      <c r="A58" s="62" t="s">
        <v>54</v>
      </c>
      <c r="B58" s="63">
        <v>0</v>
      </c>
      <c r="C58" s="63">
        <v>0</v>
      </c>
      <c r="D58" s="63">
        <v>3478.71</v>
      </c>
      <c r="E58" s="63"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v>0</v>
      </c>
      <c r="C59" s="63">
        <v>0</v>
      </c>
      <c r="D59" s="63">
        <v>4156.44</v>
      </c>
      <c r="E59" s="63">
        <v>0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v>0</v>
      </c>
      <c r="C60" s="65">
        <v>0</v>
      </c>
      <c r="D60" s="65">
        <v>8137.01</v>
      </c>
      <c r="E60" s="65">
        <v>0</v>
      </c>
      <c r="F60" s="55"/>
      <c r="G60" s="55"/>
      <c r="H60" s="55"/>
      <c r="I60" s="55"/>
    </row>
    <row r="61" spans="4:5" ht="12.75">
      <c r="D61" t="s">
        <v>70</v>
      </c>
      <c r="E61" s="55">
        <f>B35+C35+D35+E35</f>
        <v>78938.3</v>
      </c>
    </row>
    <row r="63" spans="1:4" ht="12.75">
      <c r="A63" s="71">
        <v>40518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/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/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f>IF(ISBLANK(stażysta!B9),"",stażysta!B9)</f>
      </c>
      <c r="C13" s="18">
        <f>IF(ISBLANK(kontraktowy!B9),"",kontraktowy!B9)</f>
      </c>
      <c r="D13" s="18">
        <f>IF(ISBLANK(mianowany!B9),"",mianowany!B9)</f>
      </c>
      <c r="E13" s="19">
        <f>IF(ISBLANK(dyplomowany!B9),"",dyplomowany!B9)</f>
      </c>
      <c r="F13" s="20">
        <f aca="true" t="shared" si="0" ref="F13:F24">COUNT(B13:E13)</f>
        <v>0</v>
      </c>
    </row>
    <row r="14" spans="1:6" ht="12.75">
      <c r="A14" s="21" t="s">
        <v>15</v>
      </c>
      <c r="B14" s="22">
        <f>IF(ISBLANK(stażysta!B10),"",stażysta!B10)</f>
      </c>
      <c r="C14" s="23">
        <f>IF(ISBLANK(kontraktowy!B10),"",kontraktowy!B10)</f>
      </c>
      <c r="D14" s="23">
        <f>IF(ISBLANK(mianowany!B10),"",mianowany!B10)</f>
      </c>
      <c r="E14" s="24">
        <f>IF(ISBLANK(dyplomowany!B10),"",dyplomowany!B10)</f>
      </c>
      <c r="F14" s="20">
        <f t="shared" si="0"/>
        <v>0</v>
      </c>
    </row>
    <row r="15" spans="1:6" ht="12.75">
      <c r="A15" s="21" t="s">
        <v>16</v>
      </c>
      <c r="B15" s="22">
        <f>IF(ISBLANK(stażysta!B11),"",stażysta!B11)</f>
      </c>
      <c r="C15" s="23">
        <f>IF(ISBLANK(kontraktowy!B11),"",kontraktowy!B11)</f>
      </c>
      <c r="D15" s="23">
        <f>IF(ISBLANK(mianowany!B11),"",mianowany!B11)</f>
      </c>
      <c r="E15" s="24">
        <f>IF(ISBLANK(dyplomowany!B11),"",dyplomowany!B11)</f>
      </c>
      <c r="F15" s="20">
        <f t="shared" si="0"/>
        <v>0</v>
      </c>
    </row>
    <row r="16" spans="1:6" ht="12.75">
      <c r="A16" s="21" t="s">
        <v>17</v>
      </c>
      <c r="B16" s="22">
        <f>IF(ISBLANK(stażysta!B12),"",stażysta!B12)</f>
      </c>
      <c r="C16" s="23">
        <f>IF(ISBLANK(kontraktowy!B12),"",kontraktowy!B12)</f>
      </c>
      <c r="D16" s="23">
        <f>IF(ISBLANK(mianowany!B12),"",mianowany!B12)</f>
      </c>
      <c r="E16" s="24">
        <f>IF(ISBLANK(dyplomowany!B12),"",dyplomowany!B12)</f>
      </c>
      <c r="F16" s="20">
        <f t="shared" si="0"/>
        <v>0</v>
      </c>
    </row>
    <row r="17" spans="1:6" ht="12.75">
      <c r="A17" s="21" t="s">
        <v>18</v>
      </c>
      <c r="B17" s="22">
        <f>IF(ISBLANK(stażysta!B13),"",stażysta!B13)</f>
      </c>
      <c r="C17" s="23">
        <f>IF(ISBLANK(kontraktowy!B13),"",kontraktowy!B13)</f>
      </c>
      <c r="D17" s="23">
        <f>IF(ISBLANK(mianowany!B13),"",mianowany!B13)</f>
      </c>
      <c r="E17" s="24">
        <f>IF(ISBLANK(dyplomowany!B13),"",dyplomowany!B13)</f>
      </c>
      <c r="F17" s="20">
        <f t="shared" si="0"/>
        <v>0</v>
      </c>
    </row>
    <row r="18" spans="1:6" ht="12.75">
      <c r="A18" s="21" t="s">
        <v>19</v>
      </c>
      <c r="B18" s="22">
        <f>IF(ISBLANK(stażysta!B14),"",stażysta!B14)</f>
      </c>
      <c r="C18" s="23">
        <f>IF(ISBLANK(kontraktowy!B14),"",kontraktowy!B14)</f>
      </c>
      <c r="D18" s="23">
        <f>IF(ISBLANK(mianowany!B14),"",mianowany!B14)</f>
      </c>
      <c r="E18" s="24">
        <f>IF(ISBLANK(dyplomowany!B14),"",dyplomowany!B14)</f>
      </c>
      <c r="F18" s="20">
        <f t="shared" si="0"/>
        <v>0</v>
      </c>
    </row>
    <row r="19" spans="1:6" ht="12.75">
      <c r="A19" s="21" t="s">
        <v>20</v>
      </c>
      <c r="B19" s="22">
        <f>IF(ISBLANK(stażysta!B15),"",stażysta!B15)</f>
      </c>
      <c r="C19" s="23">
        <f>IF(ISBLANK(kontraktowy!B15),"",kontraktowy!B15)</f>
      </c>
      <c r="D19" s="23">
        <f>IF(ISBLANK(mianowany!B15),"",mianowany!B15)</f>
      </c>
      <c r="E19" s="24">
        <f>IF(ISBLANK(dyplomowany!B15),"",dyplomowany!B15)</f>
      </c>
      <c r="F19" s="20">
        <f t="shared" si="0"/>
        <v>0</v>
      </c>
    </row>
    <row r="20" spans="1:6" ht="12.75">
      <c r="A20" s="21" t="s">
        <v>21</v>
      </c>
      <c r="B20" s="22">
        <f>IF(ISBLANK(stażysta!B16),"",stażysta!B16)</f>
      </c>
      <c r="C20" s="23">
        <f>IF(ISBLANK(kontraktowy!B16),"",kontraktowy!B16)</f>
      </c>
      <c r="D20" s="23">
        <f>IF(ISBLANK(mianowany!B16),"",mianowany!B16)</f>
      </c>
      <c r="E20" s="24">
        <f>IF(ISBLANK(dyplomowany!B16),"",dyplomowany!B16)</f>
      </c>
      <c r="F20" s="20">
        <f t="shared" si="0"/>
        <v>0</v>
      </c>
    </row>
    <row r="21" spans="1:6" ht="12.75">
      <c r="A21" s="21" t="s">
        <v>22</v>
      </c>
      <c r="B21" s="22">
        <f>IF(ISBLANK(stażysta!B17),"",stażysta!B17)</f>
      </c>
      <c r="C21" s="23">
        <f>IF(ISBLANK(kontraktowy!B17),"",kontraktowy!B17)</f>
      </c>
      <c r="D21" s="23">
        <f>IF(ISBLANK(mianowany!B17),"",mianowany!B17)</f>
      </c>
      <c r="E21" s="24">
        <f>IF(ISBLANK(dyplomowany!B17),"",dyplomowany!B17)</f>
      </c>
      <c r="F21" s="20">
        <f t="shared" si="0"/>
        <v>0</v>
      </c>
    </row>
    <row r="22" spans="1:6" ht="12.75">
      <c r="A22" s="21" t="s">
        <v>23</v>
      </c>
      <c r="B22" s="22">
        <f>IF(ISBLANK(stażysta!B18),"",stażysta!B18)</f>
      </c>
      <c r="C22" s="23">
        <f>IF(ISBLANK(kontraktowy!B18),"",kontraktowy!B18)</f>
      </c>
      <c r="D22" s="23">
        <f>IF(ISBLANK(mianowany!B18),"",mianowany!B18)</f>
      </c>
      <c r="E22" s="24">
        <f>IF(ISBLANK(dyplomowany!B18),"",dyplomowany!B18)</f>
      </c>
      <c r="F22" s="20">
        <f t="shared" si="0"/>
        <v>0</v>
      </c>
    </row>
    <row r="23" spans="1:6" ht="12.75">
      <c r="A23" s="21" t="s">
        <v>24</v>
      </c>
      <c r="B23" s="22">
        <f>IF(ISBLANK(stażysta!B19),"",stażysta!B19)</f>
      </c>
      <c r="C23" s="23">
        <f>IF(ISBLANK(kontraktowy!B19),"",kontraktowy!B19)</f>
      </c>
      <c r="D23" s="23">
        <f>IF(ISBLANK(mianowany!B19),"",mianowany!B19)</f>
      </c>
      <c r="E23" s="24">
        <f>IF(ISBLANK(dyplomowany!B19),"",dyplomowany!B19)</f>
      </c>
      <c r="F23" s="20">
        <f t="shared" si="0"/>
        <v>0</v>
      </c>
    </row>
    <row r="24" spans="1:6" ht="12.75">
      <c r="A24" s="25" t="s">
        <v>25</v>
      </c>
      <c r="B24" s="26">
        <f>IF(ISBLANK(stażysta!B20),"",stażysta!B20)</f>
      </c>
      <c r="C24" s="27">
        <f>IF(ISBLANK(kontraktowy!B20),"",kontraktowy!B20)</f>
      </c>
      <c r="D24" s="27">
        <f>IF(ISBLANK(mianowany!B20),"",mianowany!B20)</f>
      </c>
      <c r="E24" s="28">
        <f>IF(ISBLANK(dyplomowany!B20),"",dyplomowany!B20)</f>
      </c>
      <c r="F24" s="20">
        <f t="shared" si="0"/>
        <v>0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IF(COUNTIF($F$13:$F$20,"=4")=0,"",+SUMIF($F$13:$F$20,"=4",B13:B20)/COUNTIF($F$13:$F$20,"=4"))</f>
      </c>
      <c r="C26" s="33">
        <f>IF(COUNTIF($F$13:$F$20,"=4")=0,"",+SUMIF($F$13:$F$20,"=4",C13:C20)/COUNTIF($F$13:$F$20,"=4"))</f>
      </c>
      <c r="D26" s="33">
        <f>IF(COUNTIF($F$13:$F$20,"=4")=0,"",+SUMIF($F$13:$F$20,"=4",D13:D20)/COUNTIF($F$13:$F$20,"=4"))</f>
      </c>
      <c r="E26" s="34">
        <f>IF(COUNTIF($F$13:$F$20,"=4")=0,"",+SUMIF($F$13:$F$20,"=4",E13:E20)/COUNTIF($F$13:$F$20,"=4"))</f>
      </c>
      <c r="F26" s="20"/>
    </row>
    <row r="27" spans="1:6" s="35" customFormat="1" ht="12.75">
      <c r="A27" s="36" t="s">
        <v>27</v>
      </c>
      <c r="B27" s="37">
        <f>IF(COUNTIF($F$21:$F$24,"=4")=0,"",+SUMIF($F$21:$F$24,"=4",B21:B24)/COUNTIF($F$21:$F$24,"=4"))</f>
      </c>
      <c r="C27" s="38">
        <f>IF(COUNTIF($F$21:$F$24,"=4")=0,"",+SUMIF($F$21:$F$24,"=4",C21:C24)/COUNTIF($F$21:$F$24,"=4"))</f>
      </c>
      <c r="D27" s="38">
        <f>IF(COUNTIF($F$21:$F$24,"=4")=0,"",+SUMIF($F$21:$F$24,"=4",D21:D24)/COUNTIF($F$21:$F$24,"=4"))</f>
      </c>
      <c r="E27" s="39">
        <f>IF(COUNTIF($F$21:$F$24,"=4")=0,"",+SUMIF($F$21:$F$24,"=4",E21:E24)/COUNTIF($F$21:$F$24,"=4"))</f>
      </c>
      <c r="F27" s="20"/>
    </row>
    <row r="28" spans="1:6" ht="12.75">
      <c r="A28" s="40" t="s">
        <v>28</v>
      </c>
      <c r="B28" s="41">
        <f>IF(COUNTIF($F$13:$F$24,"=4")=0,"",+SUMIF($F$13:$F$24,"=4",B13:B24)/COUNTIF($F$13:$F$24,"=4"))</f>
      </c>
      <c r="C28" s="42">
        <f>IF(COUNTIF($F$13:$F$24,"=4")=0,"",+SUMIF($F$13:$F$24,"=4",C13:C24)/COUNTIF($F$13:$F$24,"=4"))</f>
      </c>
      <c r="D28" s="42">
        <f>IF(COUNTIF($F$13:$F$24,"=4")=0,"",+SUMIF($F$13:$F$24,"=4",D13:D24)/COUNTIF($F$13:$F$24,"=4"))</f>
      </c>
      <c r="E28" s="43">
        <f>IF(COUNTIF($F$13:$F$24,"=4")=0,"",+SUMIF($F$13:$F$24,"=4",E13:E24)/COUNTIF($F$13:$F$24,"=4"))</f>
      </c>
      <c r="F28" s="20"/>
    </row>
    <row r="29" ht="12.75">
      <c r="A29" s="44"/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B36+B37</f>
        <v>0</v>
      </c>
      <c r="C35" s="100">
        <f>C36+C37</f>
        <v>0</v>
      </c>
      <c r="D35" s="100">
        <f>D36+D37</f>
        <v>0</v>
      </c>
      <c r="E35" s="101">
        <f>E36+E37</f>
        <v>0</v>
      </c>
    </row>
    <row r="36" spans="1:9" ht="15" customHeight="1">
      <c r="A36" s="51" t="s">
        <v>32</v>
      </c>
      <c r="B36" s="52">
        <f>stażysta!N31</f>
        <v>0</v>
      </c>
      <c r="C36" s="53">
        <f>kontraktowy!N31</f>
        <v>0</v>
      </c>
      <c r="D36" s="53">
        <f>mianowany!N31</f>
        <v>0</v>
      </c>
      <c r="E36" s="54">
        <f>dyplomowany!N31</f>
        <v>0</v>
      </c>
      <c r="F36" s="55"/>
      <c r="G36" s="55"/>
      <c r="H36" s="55"/>
      <c r="I36" s="55"/>
    </row>
    <row r="37" spans="1:9" ht="47.25">
      <c r="A37" s="56" t="s">
        <v>33</v>
      </c>
      <c r="B37" s="57">
        <f>SUM(B39:B60)</f>
        <v>0</v>
      </c>
      <c r="C37" s="102">
        <f>SUM(C39:C60)</f>
        <v>0</v>
      </c>
      <c r="D37" s="102">
        <f>SUM(D39:D60)</f>
        <v>0</v>
      </c>
      <c r="E37" s="103">
        <f>SUM(E39:E60)</f>
        <v>0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f>stażysta!N34</f>
        <v>0</v>
      </c>
      <c r="C39" s="72">
        <f>kontraktowy!N34</f>
        <v>0</v>
      </c>
      <c r="D39" s="72">
        <f>mianowany!N34</f>
        <v>0</v>
      </c>
      <c r="E39" s="73">
        <f>dyplomowany!N34</f>
        <v>0</v>
      </c>
      <c r="F39" s="55"/>
      <c r="G39" s="55"/>
      <c r="H39" s="55"/>
      <c r="I39" s="55"/>
    </row>
    <row r="40" spans="1:9" ht="25.5">
      <c r="A40" s="62" t="s">
        <v>36</v>
      </c>
      <c r="B40" s="63">
        <f>stażysta!N35</f>
        <v>0</v>
      </c>
      <c r="C40" s="72">
        <f>kontraktowy!N35</f>
        <v>0</v>
      </c>
      <c r="D40" s="72">
        <f>mianowany!N35</f>
        <v>0</v>
      </c>
      <c r="E40" s="73">
        <f>dyplomowany!N35</f>
        <v>0</v>
      </c>
      <c r="F40" s="55"/>
      <c r="G40" s="55"/>
      <c r="H40" s="55"/>
      <c r="I40" s="55"/>
    </row>
    <row r="41" spans="1:9" ht="12.75">
      <c r="A41" s="62" t="s">
        <v>37</v>
      </c>
      <c r="B41" s="63">
        <f>stażysta!N36</f>
        <v>0</v>
      </c>
      <c r="C41" s="72">
        <f>kontraktowy!N36</f>
        <v>0</v>
      </c>
      <c r="D41" s="72">
        <f>mianowany!N36</f>
        <v>0</v>
      </c>
      <c r="E41" s="73">
        <f>dyplomowany!N36</f>
        <v>0</v>
      </c>
      <c r="F41" s="55"/>
      <c r="G41" s="55"/>
      <c r="H41" s="55"/>
      <c r="I41" s="55"/>
    </row>
    <row r="42" spans="1:9" ht="12.75">
      <c r="A42" s="62" t="s">
        <v>38</v>
      </c>
      <c r="B42" s="63">
        <f>stażysta!N37</f>
        <v>0</v>
      </c>
      <c r="C42" s="72">
        <f>kontraktowy!N37</f>
        <v>0</v>
      </c>
      <c r="D42" s="72">
        <f>mianowany!N37</f>
        <v>0</v>
      </c>
      <c r="E42" s="73">
        <f>dyplomowany!N37</f>
        <v>0</v>
      </c>
      <c r="F42" s="55"/>
      <c r="G42" s="55"/>
      <c r="H42" s="55"/>
      <c r="I42" s="55"/>
    </row>
    <row r="43" spans="1:9" ht="25.5">
      <c r="A43" s="62" t="s">
        <v>39</v>
      </c>
      <c r="B43" s="63">
        <f>stażysta!N38</f>
        <v>0</v>
      </c>
      <c r="C43" s="72">
        <f>kontraktowy!N38</f>
        <v>0</v>
      </c>
      <c r="D43" s="72">
        <f>mianowany!N38</f>
        <v>0</v>
      </c>
      <c r="E43" s="73">
        <f>dyplomowany!N38</f>
        <v>0</v>
      </c>
      <c r="F43" s="55"/>
      <c r="G43" s="55"/>
      <c r="H43" s="55"/>
      <c r="I43" s="55"/>
    </row>
    <row r="44" spans="1:9" ht="12.75">
      <c r="A44" s="62" t="s">
        <v>40</v>
      </c>
      <c r="B44" s="63">
        <f>stażysta!N39</f>
        <v>0</v>
      </c>
      <c r="C44" s="72">
        <f>kontraktowy!N39</f>
        <v>0</v>
      </c>
      <c r="D44" s="72">
        <f>mianowany!N39</f>
        <v>0</v>
      </c>
      <c r="E44" s="73">
        <f>dyplomowany!N39</f>
        <v>0</v>
      </c>
      <c r="F44" s="55"/>
      <c r="G44" s="55"/>
      <c r="H44" s="55"/>
      <c r="I44" s="55"/>
    </row>
    <row r="45" spans="1:9" ht="12.75">
      <c r="A45" s="62" t="s">
        <v>41</v>
      </c>
      <c r="B45" s="63">
        <f>stażysta!N40</f>
        <v>0</v>
      </c>
      <c r="C45" s="72">
        <f>kontraktowy!N40</f>
        <v>0</v>
      </c>
      <c r="D45" s="72">
        <f>mianowany!N40</f>
        <v>0</v>
      </c>
      <c r="E45" s="73">
        <f>dyplomowany!N40</f>
        <v>0</v>
      </c>
      <c r="F45" s="55"/>
      <c r="G45" s="55"/>
      <c r="H45" s="55"/>
      <c r="I45" s="55"/>
    </row>
    <row r="46" spans="1:9" ht="12.75">
      <c r="A46" s="62" t="s">
        <v>42</v>
      </c>
      <c r="B46" s="63">
        <f>stażysta!N41</f>
        <v>0</v>
      </c>
      <c r="C46" s="72">
        <f>kontraktowy!N41</f>
        <v>0</v>
      </c>
      <c r="D46" s="72">
        <f>mianowany!N41</f>
        <v>0</v>
      </c>
      <c r="E46" s="73">
        <f>dyplomowany!N41</f>
        <v>0</v>
      </c>
      <c r="F46" s="55"/>
      <c r="G46" s="55"/>
      <c r="H46" s="55"/>
      <c r="I46" s="55"/>
    </row>
    <row r="47" spans="1:9" ht="25.5">
      <c r="A47" s="62" t="s">
        <v>43</v>
      </c>
      <c r="B47" s="63">
        <f>stażysta!N42</f>
        <v>0</v>
      </c>
      <c r="C47" s="72">
        <f>kontraktowy!N42</f>
        <v>0</v>
      </c>
      <c r="D47" s="72">
        <f>mianowany!N42</f>
        <v>0</v>
      </c>
      <c r="E47" s="73">
        <f>dyplomowany!N42</f>
        <v>0</v>
      </c>
      <c r="F47" s="55"/>
      <c r="G47" s="55"/>
      <c r="H47" s="55"/>
      <c r="I47" s="55"/>
    </row>
    <row r="48" spans="1:9" ht="12.75">
      <c r="A48" s="62" t="s">
        <v>44</v>
      </c>
      <c r="B48" s="63">
        <f>stażysta!N43</f>
        <v>0</v>
      </c>
      <c r="C48" s="72">
        <f>kontraktowy!N43</f>
        <v>0</v>
      </c>
      <c r="D48" s="72">
        <f>mianowany!N43</f>
        <v>0</v>
      </c>
      <c r="E48" s="73">
        <f>dyplomowany!N43</f>
        <v>0</v>
      </c>
      <c r="F48" s="55"/>
      <c r="G48" s="55"/>
      <c r="H48" s="55"/>
      <c r="I48" s="55"/>
    </row>
    <row r="49" spans="1:9" ht="12.75">
      <c r="A49" s="62" t="s">
        <v>45</v>
      </c>
      <c r="B49" s="63">
        <f>stażysta!N44</f>
        <v>0</v>
      </c>
      <c r="C49" s="72">
        <f>kontraktowy!N44</f>
        <v>0</v>
      </c>
      <c r="D49" s="72">
        <f>mianowany!N44</f>
        <v>0</v>
      </c>
      <c r="E49" s="73">
        <f>dyplomowany!N44</f>
        <v>0</v>
      </c>
      <c r="F49" s="55"/>
      <c r="G49" s="55"/>
      <c r="H49" s="55"/>
      <c r="I49" s="55"/>
    </row>
    <row r="50" spans="1:9" ht="12.75">
      <c r="A50" s="62" t="s">
        <v>46</v>
      </c>
      <c r="B50" s="63">
        <f>stażysta!N45</f>
        <v>0</v>
      </c>
      <c r="C50" s="72">
        <f>kontraktowy!N45</f>
        <v>0</v>
      </c>
      <c r="D50" s="72">
        <f>mianowany!N45</f>
        <v>0</v>
      </c>
      <c r="E50" s="73">
        <f>dyplomowany!N45</f>
        <v>0</v>
      </c>
      <c r="F50" s="55"/>
      <c r="G50" s="55"/>
      <c r="H50" s="55"/>
      <c r="I50" s="55"/>
    </row>
    <row r="51" spans="1:9" ht="25.5">
      <c r="A51" s="62" t="s">
        <v>47</v>
      </c>
      <c r="B51" s="63">
        <f>stażysta!N46</f>
        <v>0</v>
      </c>
      <c r="C51" s="72">
        <f>kontraktowy!N46</f>
        <v>0</v>
      </c>
      <c r="D51" s="72">
        <f>mianowany!N46</f>
        <v>0</v>
      </c>
      <c r="E51" s="73">
        <f>dyplomowany!N46</f>
        <v>0</v>
      </c>
      <c r="F51" s="55"/>
      <c r="G51" s="55"/>
      <c r="H51" s="55"/>
      <c r="I51" s="55"/>
    </row>
    <row r="52" spans="1:9" ht="12.75">
      <c r="A52" s="62" t="s">
        <v>48</v>
      </c>
      <c r="B52" s="63">
        <f>stażysta!N47</f>
        <v>0</v>
      </c>
      <c r="C52" s="72">
        <f>kontraktowy!N47</f>
        <v>0</v>
      </c>
      <c r="D52" s="72">
        <f>mianowany!N47</f>
        <v>0</v>
      </c>
      <c r="E52" s="73">
        <f>dyplomowany!N47</f>
        <v>0</v>
      </c>
      <c r="F52" s="55"/>
      <c r="G52" s="55"/>
      <c r="H52" s="55"/>
      <c r="I52" s="55"/>
    </row>
    <row r="53" spans="1:9" ht="12.75">
      <c r="A53" s="62" t="s">
        <v>49</v>
      </c>
      <c r="B53" s="63">
        <f>stażysta!N48</f>
        <v>0</v>
      </c>
      <c r="C53" s="72">
        <f>kontraktowy!N48</f>
        <v>0</v>
      </c>
      <c r="D53" s="72">
        <f>mianowany!N48</f>
        <v>0</v>
      </c>
      <c r="E53" s="73">
        <f>dyplomowany!N48</f>
        <v>0</v>
      </c>
      <c r="F53" s="55"/>
      <c r="G53" s="55"/>
      <c r="H53" s="55"/>
      <c r="I53" s="55"/>
    </row>
    <row r="54" spans="1:9" ht="25.5">
      <c r="A54" s="62" t="s">
        <v>50</v>
      </c>
      <c r="B54" s="63">
        <f>stażysta!N49</f>
        <v>0</v>
      </c>
      <c r="C54" s="72">
        <f>kontraktowy!N49</f>
        <v>0</v>
      </c>
      <c r="D54" s="72">
        <f>mianowany!N49</f>
        <v>0</v>
      </c>
      <c r="E54" s="73">
        <f>dyplomowany!N49</f>
        <v>0</v>
      </c>
      <c r="F54" s="55"/>
      <c r="G54" s="55"/>
      <c r="H54" s="55"/>
      <c r="I54" s="55"/>
    </row>
    <row r="55" spans="1:9" ht="12.75">
      <c r="A55" s="62" t="s">
        <v>51</v>
      </c>
      <c r="B55" s="63">
        <f>stażysta!N50</f>
        <v>0</v>
      </c>
      <c r="C55" s="72">
        <f>kontraktowy!N50</f>
        <v>0</v>
      </c>
      <c r="D55" s="72">
        <f>mianowany!N50</f>
        <v>0</v>
      </c>
      <c r="E55" s="73">
        <f>dyplomowany!N50</f>
        <v>0</v>
      </c>
      <c r="F55" s="55"/>
      <c r="G55" s="55"/>
      <c r="H55" s="55"/>
      <c r="I55" s="55"/>
    </row>
    <row r="56" spans="1:9" ht="25.5">
      <c r="A56" s="62" t="s">
        <v>52</v>
      </c>
      <c r="B56" s="63">
        <f>stażysta!N51</f>
        <v>0</v>
      </c>
      <c r="C56" s="72">
        <f>kontraktowy!N51</f>
        <v>0</v>
      </c>
      <c r="D56" s="72">
        <f>mianowany!N51</f>
        <v>0</v>
      </c>
      <c r="E56" s="73">
        <f>dyplomowany!N51</f>
        <v>0</v>
      </c>
      <c r="F56" s="55"/>
      <c r="G56" s="55"/>
      <c r="H56" s="55"/>
      <c r="I56" s="55"/>
    </row>
    <row r="57" spans="1:9" ht="38.25">
      <c r="A57" s="62" t="s">
        <v>53</v>
      </c>
      <c r="B57" s="63">
        <f>stażysta!N52</f>
        <v>0</v>
      </c>
      <c r="C57" s="72">
        <f>kontraktowy!N52</f>
        <v>0</v>
      </c>
      <c r="D57" s="72">
        <f>mianowany!N52</f>
        <v>0</v>
      </c>
      <c r="E57" s="73">
        <f>dyplomowany!N52</f>
        <v>0</v>
      </c>
      <c r="F57" s="55"/>
      <c r="G57" s="55"/>
      <c r="H57" s="55"/>
      <c r="I57" s="55"/>
    </row>
    <row r="58" spans="1:9" ht="38.25">
      <c r="A58" s="62" t="s">
        <v>54</v>
      </c>
      <c r="B58" s="63">
        <f>stażysta!N53</f>
        <v>0</v>
      </c>
      <c r="C58" s="72">
        <f>kontraktowy!N53</f>
        <v>0</v>
      </c>
      <c r="D58" s="72">
        <f>mianowany!N53</f>
        <v>0</v>
      </c>
      <c r="E58" s="73">
        <f>dyplomowany!N53</f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f>stażysta!N54</f>
        <v>0</v>
      </c>
      <c r="C59" s="72">
        <f>kontraktowy!N54</f>
        <v>0</v>
      </c>
      <c r="D59" s="72">
        <f>mianowany!N54</f>
        <v>0</v>
      </c>
      <c r="E59" s="73">
        <f>dyplomowany!N54</f>
        <v>0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f>stażysta!N55</f>
        <v>0</v>
      </c>
      <c r="C60" s="74">
        <f>kontraktowy!N55</f>
        <v>0</v>
      </c>
      <c r="D60" s="74">
        <f>mianowany!N55</f>
        <v>0</v>
      </c>
      <c r="E60" s="75">
        <f>dyplomowany!N55</f>
        <v>0</v>
      </c>
      <c r="F60" s="55"/>
      <c r="G60" s="55"/>
      <c r="H60" s="55"/>
      <c r="I60" s="55"/>
    </row>
    <row r="63" spans="1:4" ht="12.75">
      <c r="A63" s="66" t="s">
        <v>57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 sheet="1" objects="1" scenario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  <rowBreaks count="1" manualBreakCount="1">
    <brk id="29" max="255" man="1"/>
  </rowBreaks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G41" sqref="G41"/>
    </sheetView>
  </sheetViews>
  <sheetFormatPr defaultColWidth="9.140625" defaultRowHeight="12.75"/>
  <cols>
    <col min="1" max="1" width="30.7109375" style="0" customWidth="1"/>
    <col min="2" max="2" width="12.00390625" style="0" customWidth="1"/>
    <col min="3" max="3" width="12.28125" style="0" customWidth="1"/>
    <col min="4" max="4" width="13.140625" style="0" customWidth="1"/>
    <col min="5" max="6" width="9.7109375" style="0" customWidth="1"/>
    <col min="7" max="7" width="12.8515625" style="0" customWidth="1"/>
    <col min="8" max="13" width="9.7109375" style="0" customWidth="1"/>
    <col min="14" max="14" width="11.7109375" style="0" customWidth="1"/>
  </cols>
  <sheetData>
    <row r="1" spans="1:13" ht="18">
      <c r="A1" s="1" t="s">
        <v>0</v>
      </c>
      <c r="E1" s="2"/>
      <c r="H1" s="2"/>
      <c r="I1" s="2"/>
      <c r="M1" s="2"/>
    </row>
    <row r="2" spans="1:5" ht="12.75">
      <c r="A2" s="104" t="s">
        <v>79</v>
      </c>
      <c r="E2" s="105"/>
    </row>
    <row r="3" ht="12.75">
      <c r="A3" s="35"/>
    </row>
    <row r="4" spans="1:13" ht="14.25" customHeight="1">
      <c r="A4" s="10" t="s">
        <v>4</v>
      </c>
      <c r="D4" s="106"/>
      <c r="E4" s="107"/>
      <c r="H4" s="106"/>
      <c r="I4" s="107"/>
      <c r="J4" s="107"/>
      <c r="K4" s="107"/>
      <c r="L4" s="106"/>
      <c r="M4" s="107"/>
    </row>
    <row r="5" spans="1:13" ht="36.75" customHeight="1">
      <c r="A5" s="165" t="s">
        <v>80</v>
      </c>
      <c r="B5" s="165"/>
      <c r="C5" s="165"/>
      <c r="D5" s="165"/>
      <c r="E5" s="165"/>
      <c r="H5" s="106"/>
      <c r="I5" s="107"/>
      <c r="J5" s="107"/>
      <c r="K5" s="107"/>
      <c r="L5" s="106"/>
      <c r="M5" s="107"/>
    </row>
    <row r="6" spans="1:13" ht="14.25" customHeight="1">
      <c r="A6" s="108"/>
      <c r="D6" s="106"/>
      <c r="E6" s="107"/>
      <c r="H6" s="106"/>
      <c r="I6" s="107"/>
      <c r="J6" s="107"/>
      <c r="K6" s="107"/>
      <c r="L6" s="106"/>
      <c r="M6" s="107"/>
    </row>
    <row r="7" spans="1:13" ht="14.25" customHeight="1">
      <c r="A7" s="166" t="s">
        <v>7</v>
      </c>
      <c r="B7" s="109" t="s">
        <v>8</v>
      </c>
      <c r="C7" s="110"/>
      <c r="D7" s="110"/>
      <c r="E7" s="110"/>
      <c r="H7" s="106"/>
      <c r="I7" s="107"/>
      <c r="J7" s="107"/>
      <c r="K7" s="107"/>
      <c r="L7" s="106"/>
      <c r="M7" s="107"/>
    </row>
    <row r="8" spans="1:13" ht="28.5" customHeight="1">
      <c r="A8" s="166"/>
      <c r="B8" s="111" t="s">
        <v>10</v>
      </c>
      <c r="C8" s="112"/>
      <c r="D8" s="112"/>
      <c r="E8" s="112"/>
      <c r="H8" s="106"/>
      <c r="I8" s="107"/>
      <c r="J8" s="107"/>
      <c r="K8" s="107"/>
      <c r="L8" s="106"/>
      <c r="M8" s="107"/>
    </row>
    <row r="9" spans="1:13" ht="14.25" customHeight="1">
      <c r="A9" s="113" t="s">
        <v>14</v>
      </c>
      <c r="B9" s="114"/>
      <c r="C9" s="115"/>
      <c r="D9" s="115"/>
      <c r="E9" s="115"/>
      <c r="H9" s="106"/>
      <c r="I9" s="107"/>
      <c r="J9" s="107"/>
      <c r="K9" s="107"/>
      <c r="L9" s="106"/>
      <c r="M9" s="107"/>
    </row>
    <row r="10" spans="1:13" ht="14.25" customHeight="1">
      <c r="A10" s="113" t="s">
        <v>15</v>
      </c>
      <c r="B10" s="114"/>
      <c r="C10" s="115"/>
      <c r="D10" s="115"/>
      <c r="E10" s="115"/>
      <c r="H10" s="106"/>
      <c r="I10" s="107"/>
      <c r="J10" s="107"/>
      <c r="K10" s="107"/>
      <c r="L10" s="106"/>
      <c r="M10" s="107"/>
    </row>
    <row r="11" spans="1:13" ht="14.25" customHeight="1">
      <c r="A11" s="113" t="s">
        <v>16</v>
      </c>
      <c r="B11" s="114"/>
      <c r="C11" s="115"/>
      <c r="D11" s="115"/>
      <c r="E11" s="115"/>
      <c r="H11" s="106"/>
      <c r="I11" s="107"/>
      <c r="J11" s="107"/>
      <c r="K11" s="107"/>
      <c r="L11" s="106"/>
      <c r="M11" s="107"/>
    </row>
    <row r="12" spans="1:13" ht="14.25" customHeight="1">
      <c r="A12" s="113" t="s">
        <v>17</v>
      </c>
      <c r="B12" s="114"/>
      <c r="C12" s="115"/>
      <c r="D12" s="115"/>
      <c r="E12" s="115"/>
      <c r="H12" s="106"/>
      <c r="I12" s="107"/>
      <c r="J12" s="107"/>
      <c r="K12" s="107"/>
      <c r="L12" s="106"/>
      <c r="M12" s="107"/>
    </row>
    <row r="13" spans="1:13" ht="14.25" customHeight="1">
      <c r="A13" s="113" t="s">
        <v>18</v>
      </c>
      <c r="B13" s="114"/>
      <c r="C13" s="115"/>
      <c r="D13" s="115"/>
      <c r="E13" s="115"/>
      <c r="H13" s="106"/>
      <c r="I13" s="107"/>
      <c r="J13" s="107"/>
      <c r="K13" s="107"/>
      <c r="L13" s="106"/>
      <c r="M13" s="107"/>
    </row>
    <row r="14" spans="1:13" ht="14.25" customHeight="1">
      <c r="A14" s="113" t="s">
        <v>19</v>
      </c>
      <c r="B14" s="114"/>
      <c r="C14" s="115"/>
      <c r="D14" s="115"/>
      <c r="E14" s="115"/>
      <c r="H14" s="106"/>
      <c r="I14" s="107"/>
      <c r="J14" s="107"/>
      <c r="K14" s="107"/>
      <c r="L14" s="106"/>
      <c r="M14" s="107"/>
    </row>
    <row r="15" spans="1:13" ht="14.25" customHeight="1">
      <c r="A15" s="113" t="s">
        <v>20</v>
      </c>
      <c r="B15" s="114"/>
      <c r="C15" s="115"/>
      <c r="D15" s="115"/>
      <c r="E15" s="115"/>
      <c r="H15" s="106"/>
      <c r="I15" s="107"/>
      <c r="J15" s="107"/>
      <c r="K15" s="107"/>
      <c r="L15" s="106"/>
      <c r="M15" s="107"/>
    </row>
    <row r="16" spans="1:13" ht="14.25" customHeight="1">
      <c r="A16" s="113" t="s">
        <v>21</v>
      </c>
      <c r="B16" s="114"/>
      <c r="D16" s="115"/>
      <c r="E16" s="115"/>
      <c r="H16" s="106"/>
      <c r="I16" s="107"/>
      <c r="J16" s="107"/>
      <c r="K16" s="107"/>
      <c r="L16" s="106"/>
      <c r="M16" s="107"/>
    </row>
    <row r="17" spans="1:13" ht="14.25" customHeight="1">
      <c r="A17" s="113" t="s">
        <v>22</v>
      </c>
      <c r="B17" s="114"/>
      <c r="C17" s="115"/>
      <c r="D17" s="115"/>
      <c r="E17" s="115"/>
      <c r="H17" s="106"/>
      <c r="I17" s="107"/>
      <c r="J17" s="107"/>
      <c r="K17" s="107"/>
      <c r="L17" s="106"/>
      <c r="M17" s="107"/>
    </row>
    <row r="18" spans="1:13" ht="14.25" customHeight="1">
      <c r="A18" s="113" t="s">
        <v>23</v>
      </c>
      <c r="B18" s="114"/>
      <c r="C18" s="115"/>
      <c r="D18" s="115"/>
      <c r="E18" s="115"/>
      <c r="H18" s="106"/>
      <c r="I18" s="107"/>
      <c r="J18" s="107"/>
      <c r="K18" s="107"/>
      <c r="L18" s="106"/>
      <c r="M18" s="107"/>
    </row>
    <row r="19" spans="1:13" ht="14.25" customHeight="1">
      <c r="A19" s="113" t="s">
        <v>24</v>
      </c>
      <c r="B19" s="114"/>
      <c r="C19" s="115"/>
      <c r="D19" s="115"/>
      <c r="E19" s="115"/>
      <c r="H19" s="106"/>
      <c r="I19" s="107"/>
      <c r="J19" s="107"/>
      <c r="K19" s="107"/>
      <c r="L19" s="106"/>
      <c r="M19" s="107"/>
    </row>
    <row r="20" spans="1:13" ht="14.25" customHeight="1">
      <c r="A20" s="113" t="s">
        <v>25</v>
      </c>
      <c r="B20" s="114"/>
      <c r="D20" s="115"/>
      <c r="E20" s="115"/>
      <c r="G20" s="44"/>
      <c r="H20" s="106"/>
      <c r="I20" s="107"/>
      <c r="J20" s="107"/>
      <c r="K20" s="107"/>
      <c r="L20" s="106"/>
      <c r="M20" s="107"/>
    </row>
    <row r="21" spans="1:13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4.25" customHeight="1">
      <c r="A22" s="116" t="s">
        <v>26</v>
      </c>
      <c r="B22" s="117">
        <f>IF(COUNTA(B9:B16)&lt;&gt;0,AVERAGE(B9:B16),"")</f>
      </c>
      <c r="C22" s="115"/>
      <c r="D22" s="115"/>
      <c r="E22" s="115"/>
      <c r="H22" s="106"/>
      <c r="I22" s="107"/>
      <c r="J22" s="107"/>
      <c r="K22" s="107"/>
      <c r="L22" s="106"/>
      <c r="M22" s="107"/>
    </row>
    <row r="23" spans="1:13" ht="14.25" customHeight="1">
      <c r="A23" s="116" t="s">
        <v>27</v>
      </c>
      <c r="B23" s="118">
        <f>IF(COUNTA(B17:B20)&lt;&gt;0,AVERAGE(B17:B20),"")</f>
      </c>
      <c r="C23" s="119"/>
      <c r="D23" s="120"/>
      <c r="E23" s="120"/>
      <c r="G23" s="121"/>
      <c r="H23" s="106"/>
      <c r="I23" s="107"/>
      <c r="J23" s="107"/>
      <c r="K23" s="107"/>
      <c r="L23" s="106"/>
      <c r="M23" s="107"/>
    </row>
    <row r="24" spans="1:13" ht="14.25" customHeight="1">
      <c r="A24" s="122" t="s">
        <v>28</v>
      </c>
      <c r="B24" s="118">
        <f>IF(COUNTA(B9:B16,B17:B20)&lt;&gt;0,AVERAGE(B9:B16,B17:B20),"")</f>
      </c>
      <c r="C24" s="119"/>
      <c r="D24" s="120"/>
      <c r="E24" s="120"/>
      <c r="G24" s="121"/>
      <c r="H24" s="106"/>
      <c r="I24" s="107"/>
      <c r="J24" s="107"/>
      <c r="K24" s="107"/>
      <c r="L24" s="106"/>
      <c r="M24" s="107"/>
    </row>
    <row r="25" spans="2:13" ht="14.25" customHeight="1">
      <c r="B25" s="55"/>
      <c r="G25" s="44"/>
      <c r="H25" s="106"/>
      <c r="I25" s="107"/>
      <c r="J25" s="107"/>
      <c r="K25" s="107"/>
      <c r="L25" s="106"/>
      <c r="M25" s="107"/>
    </row>
    <row r="26" spans="1:5" ht="12.75" customHeight="1">
      <c r="A26" s="123" t="s">
        <v>81</v>
      </c>
      <c r="B26" s="124"/>
      <c r="C26" s="124"/>
      <c r="D26" s="124"/>
      <c r="E26" s="124"/>
    </row>
    <row r="27" spans="1:13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ht="12.75" customHeight="1">
      <c r="A28" s="167" t="s">
        <v>30</v>
      </c>
      <c r="B28" s="168" t="s">
        <v>82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9" t="s">
        <v>83</v>
      </c>
    </row>
    <row r="29" spans="1:14" ht="19.5" customHeight="1">
      <c r="A29" s="167"/>
      <c r="B29" s="125" t="s">
        <v>14</v>
      </c>
      <c r="C29" s="125" t="s">
        <v>15</v>
      </c>
      <c r="D29" s="125" t="s">
        <v>16</v>
      </c>
      <c r="E29" s="125" t="s">
        <v>17</v>
      </c>
      <c r="F29" s="125" t="s">
        <v>18</v>
      </c>
      <c r="G29" s="125" t="s">
        <v>19</v>
      </c>
      <c r="H29" s="125" t="s">
        <v>20</v>
      </c>
      <c r="I29" s="125" t="s">
        <v>21</v>
      </c>
      <c r="J29" s="125" t="s">
        <v>22</v>
      </c>
      <c r="K29" s="125" t="s">
        <v>23</v>
      </c>
      <c r="L29" s="125" t="s">
        <v>24</v>
      </c>
      <c r="M29" s="125" t="s">
        <v>25</v>
      </c>
      <c r="N29" s="169"/>
    </row>
    <row r="30" spans="1:15" ht="26.25" customHeight="1">
      <c r="A30" s="126" t="s">
        <v>31</v>
      </c>
      <c r="B30" s="127">
        <f aca="true" t="shared" si="0" ref="B30:M30">B31+B32</f>
        <v>0</v>
      </c>
      <c r="C30" s="127">
        <f t="shared" si="0"/>
        <v>0</v>
      </c>
      <c r="D30" s="127">
        <f t="shared" si="0"/>
        <v>0</v>
      </c>
      <c r="E30" s="127">
        <f t="shared" si="0"/>
        <v>0</v>
      </c>
      <c r="F30" s="127">
        <f t="shared" si="0"/>
        <v>0</v>
      </c>
      <c r="G30" s="127">
        <f t="shared" si="0"/>
        <v>0</v>
      </c>
      <c r="H30" s="127">
        <f t="shared" si="0"/>
        <v>0</v>
      </c>
      <c r="I30" s="127">
        <f t="shared" si="0"/>
        <v>0</v>
      </c>
      <c r="J30" s="127">
        <f t="shared" si="0"/>
        <v>0</v>
      </c>
      <c r="K30" s="127">
        <f t="shared" si="0"/>
        <v>0</v>
      </c>
      <c r="L30" s="127">
        <f t="shared" si="0"/>
        <v>0</v>
      </c>
      <c r="M30" s="127">
        <f t="shared" si="0"/>
        <v>0</v>
      </c>
      <c r="N30" s="127">
        <f>SUM(B30:M30)</f>
        <v>0</v>
      </c>
      <c r="O30" s="55"/>
    </row>
    <row r="31" spans="1:14" ht="15" customHeight="1">
      <c r="A31" s="128" t="s">
        <v>32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>
        <f>SUM(B31:M31)</f>
        <v>0</v>
      </c>
    </row>
    <row r="32" spans="1:15" ht="47.25">
      <c r="A32" s="131" t="s">
        <v>33</v>
      </c>
      <c r="B32" s="132">
        <f aca="true" t="shared" si="1" ref="B32:M32">SUM(B34:B55)</f>
        <v>0</v>
      </c>
      <c r="C32" s="132">
        <f t="shared" si="1"/>
        <v>0</v>
      </c>
      <c r="D32" s="132">
        <f t="shared" si="1"/>
        <v>0</v>
      </c>
      <c r="E32" s="132">
        <f t="shared" si="1"/>
        <v>0</v>
      </c>
      <c r="F32" s="132">
        <f t="shared" si="1"/>
        <v>0</v>
      </c>
      <c r="G32" s="132">
        <f t="shared" si="1"/>
        <v>0</v>
      </c>
      <c r="H32" s="132">
        <f t="shared" si="1"/>
        <v>0</v>
      </c>
      <c r="I32" s="132">
        <f t="shared" si="1"/>
        <v>0</v>
      </c>
      <c r="J32" s="132">
        <f t="shared" si="1"/>
        <v>0</v>
      </c>
      <c r="K32" s="132">
        <f t="shared" si="1"/>
        <v>0</v>
      </c>
      <c r="L32" s="132">
        <f t="shared" si="1"/>
        <v>0</v>
      </c>
      <c r="M32" s="132">
        <f t="shared" si="1"/>
        <v>0</v>
      </c>
      <c r="N32" s="130">
        <f>SUM(B32:M32)</f>
        <v>0</v>
      </c>
      <c r="O32" s="55"/>
    </row>
    <row r="33" spans="1:14" ht="12.75">
      <c r="A33" s="133" t="s">
        <v>34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0"/>
    </row>
    <row r="34" spans="1:14" ht="12.75">
      <c r="A34" s="133" t="s">
        <v>35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0">
        <f aca="true" t="shared" si="2" ref="N34:N55">SUM(B34:M34)</f>
        <v>0</v>
      </c>
    </row>
    <row r="35" spans="1:14" ht="25.5">
      <c r="A35" s="133" t="s">
        <v>36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0">
        <f t="shared" si="2"/>
        <v>0</v>
      </c>
    </row>
    <row r="36" spans="1:14" ht="12.75">
      <c r="A36" s="133" t="s">
        <v>37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0">
        <f t="shared" si="2"/>
        <v>0</v>
      </c>
    </row>
    <row r="37" spans="1:14" ht="12.75">
      <c r="A37" s="133" t="s">
        <v>38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0">
        <f t="shared" si="2"/>
        <v>0</v>
      </c>
    </row>
    <row r="38" spans="1:14" ht="25.5">
      <c r="A38" s="133" t="s">
        <v>39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0">
        <f t="shared" si="2"/>
        <v>0</v>
      </c>
    </row>
    <row r="39" spans="1:14" ht="12.75">
      <c r="A39" s="133" t="s">
        <v>40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0">
        <f t="shared" si="2"/>
        <v>0</v>
      </c>
    </row>
    <row r="40" spans="1:14" ht="12.75">
      <c r="A40" s="133" t="s">
        <v>41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0">
        <f t="shared" si="2"/>
        <v>0</v>
      </c>
    </row>
    <row r="41" spans="1:14" ht="12.75">
      <c r="A41" s="133" t="s">
        <v>42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0">
        <f t="shared" si="2"/>
        <v>0</v>
      </c>
    </row>
    <row r="42" spans="1:14" ht="25.5">
      <c r="A42" s="133" t="s">
        <v>43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0">
        <f t="shared" si="2"/>
        <v>0</v>
      </c>
    </row>
    <row r="43" spans="1:14" ht="12.75">
      <c r="A43" s="133" t="s">
        <v>44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0">
        <f t="shared" si="2"/>
        <v>0</v>
      </c>
    </row>
    <row r="44" spans="1:14" ht="12.75">
      <c r="A44" s="133" t="s">
        <v>45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0">
        <f t="shared" si="2"/>
        <v>0</v>
      </c>
    </row>
    <row r="45" spans="1:14" ht="12.75">
      <c r="A45" s="133" t="s">
        <v>46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0">
        <f t="shared" si="2"/>
        <v>0</v>
      </c>
    </row>
    <row r="46" spans="1:14" ht="25.5">
      <c r="A46" s="133" t="s">
        <v>47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0">
        <f t="shared" si="2"/>
        <v>0</v>
      </c>
    </row>
    <row r="47" spans="1:14" ht="12.75">
      <c r="A47" s="133" t="s">
        <v>48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0">
        <f t="shared" si="2"/>
        <v>0</v>
      </c>
    </row>
    <row r="48" spans="1:14" ht="12.75">
      <c r="A48" s="133" t="s">
        <v>49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0">
        <f t="shared" si="2"/>
        <v>0</v>
      </c>
    </row>
    <row r="49" spans="1:14" ht="25.5">
      <c r="A49" s="133" t="s">
        <v>50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0">
        <f t="shared" si="2"/>
        <v>0</v>
      </c>
    </row>
    <row r="50" spans="1:14" ht="12.75">
      <c r="A50" s="133" t="s">
        <v>51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0">
        <f t="shared" si="2"/>
        <v>0</v>
      </c>
    </row>
    <row r="51" spans="1:14" ht="25.5">
      <c r="A51" s="133" t="s">
        <v>52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0">
        <f t="shared" si="2"/>
        <v>0</v>
      </c>
    </row>
    <row r="52" spans="1:14" ht="38.25">
      <c r="A52" s="133" t="s">
        <v>53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0">
        <f t="shared" si="2"/>
        <v>0</v>
      </c>
    </row>
    <row r="53" spans="1:14" ht="38.25">
      <c r="A53" s="133" t="s">
        <v>54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0">
        <f t="shared" si="2"/>
        <v>0</v>
      </c>
    </row>
    <row r="54" spans="1:14" ht="37.5" customHeight="1">
      <c r="A54" s="133" t="s">
        <v>55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0">
        <f t="shared" si="2"/>
        <v>0</v>
      </c>
    </row>
    <row r="55" spans="1:14" ht="15.75" customHeight="1">
      <c r="A55" s="133" t="s">
        <v>56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0">
        <f t="shared" si="2"/>
        <v>0</v>
      </c>
    </row>
  </sheetData>
  <sheetProtection sheet="1" objects="1" scenarios="1"/>
  <mergeCells count="5">
    <mergeCell ref="A5:E5"/>
    <mergeCell ref="A7:A8"/>
    <mergeCell ref="A28:A29"/>
    <mergeCell ref="B28:M28"/>
    <mergeCell ref="N28:N29"/>
  </mergeCells>
  <conditionalFormatting sqref="A9:A20">
    <cfRule type="expression" priority="1" dxfId="0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ć liczbową" sqref="B9:B20 B31:M31 B34:M5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4"/>
  <rowBreaks count="1" manualBreakCount="1">
    <brk id="2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6" width="9.7109375" style="0" customWidth="1"/>
    <col min="7" max="7" width="11.57421875" style="0" customWidth="1"/>
    <col min="8" max="13" width="9.7109375" style="0" customWidth="1"/>
    <col min="14" max="14" width="11.7109375" style="0" customWidth="1"/>
    <col min="15" max="15" width="10.140625" style="0" customWidth="1"/>
  </cols>
  <sheetData>
    <row r="1" spans="1:13" ht="18">
      <c r="A1" s="1" t="s">
        <v>0</v>
      </c>
      <c r="E1" s="2"/>
      <c r="H1" s="2"/>
      <c r="I1" s="2"/>
      <c r="M1" s="2"/>
    </row>
    <row r="2" spans="1:5" ht="12.75">
      <c r="A2" s="104" t="s">
        <v>84</v>
      </c>
      <c r="E2" s="105"/>
    </row>
    <row r="3" ht="12.75">
      <c r="A3" s="35"/>
    </row>
    <row r="4" spans="1:13" ht="14.25" customHeight="1">
      <c r="A4" s="10" t="s">
        <v>4</v>
      </c>
      <c r="D4" s="106"/>
      <c r="E4" s="107"/>
      <c r="H4" s="106"/>
      <c r="I4" s="107"/>
      <c r="J4" s="107"/>
      <c r="K4" s="107"/>
      <c r="L4" s="106"/>
      <c r="M4" s="107"/>
    </row>
    <row r="5" spans="1:13" ht="37.5" customHeight="1">
      <c r="A5" s="165" t="s">
        <v>80</v>
      </c>
      <c r="B5" s="165"/>
      <c r="C5" s="165"/>
      <c r="D5" s="165"/>
      <c r="E5" s="165"/>
      <c r="H5" s="106"/>
      <c r="I5" s="107"/>
      <c r="J5" s="107"/>
      <c r="K5" s="107"/>
      <c r="L5" s="106"/>
      <c r="M5" s="107"/>
    </row>
    <row r="6" spans="1:13" ht="14.25" customHeight="1">
      <c r="A6" s="108"/>
      <c r="D6" s="106"/>
      <c r="E6" s="107"/>
      <c r="H6" s="106"/>
      <c r="I6" s="107"/>
      <c r="J6" s="107"/>
      <c r="K6" s="107"/>
      <c r="L6" s="106"/>
      <c r="M6" s="107"/>
    </row>
    <row r="7" spans="1:13" ht="14.25" customHeight="1">
      <c r="A7" s="166" t="s">
        <v>7</v>
      </c>
      <c r="B7" s="109" t="s">
        <v>8</v>
      </c>
      <c r="C7" s="110"/>
      <c r="D7" s="110"/>
      <c r="E7" s="110"/>
      <c r="H7" s="106"/>
      <c r="I7" s="107"/>
      <c r="J7" s="107"/>
      <c r="K7" s="107"/>
      <c r="L7" s="106"/>
      <c r="M7" s="107"/>
    </row>
    <row r="8" spans="1:13" ht="28.5" customHeight="1">
      <c r="A8" s="166"/>
      <c r="B8" s="111" t="s">
        <v>11</v>
      </c>
      <c r="C8" s="112"/>
      <c r="D8" s="112"/>
      <c r="E8" s="112"/>
      <c r="H8" s="106"/>
      <c r="I8" s="107"/>
      <c r="J8" s="107"/>
      <c r="K8" s="107"/>
      <c r="L8" s="106"/>
      <c r="M8" s="107"/>
    </row>
    <row r="9" spans="1:13" ht="14.25" customHeight="1">
      <c r="A9" s="113" t="s">
        <v>14</v>
      </c>
      <c r="B9" s="114"/>
      <c r="C9" s="115"/>
      <c r="D9" s="115"/>
      <c r="E9" s="115"/>
      <c r="H9" s="106"/>
      <c r="I9" s="107"/>
      <c r="J9" s="107"/>
      <c r="K9" s="107"/>
      <c r="L9" s="106"/>
      <c r="M9" s="107"/>
    </row>
    <row r="10" spans="1:13" ht="14.25" customHeight="1">
      <c r="A10" s="113" t="s">
        <v>15</v>
      </c>
      <c r="B10" s="114"/>
      <c r="C10" s="115"/>
      <c r="D10" s="115"/>
      <c r="E10" s="115"/>
      <c r="H10" s="106"/>
      <c r="I10" s="107"/>
      <c r="J10" s="107"/>
      <c r="K10" s="107"/>
      <c r="L10" s="106"/>
      <c r="M10" s="107"/>
    </row>
    <row r="11" spans="1:13" ht="14.25" customHeight="1">
      <c r="A11" s="113" t="s">
        <v>16</v>
      </c>
      <c r="B11" s="114"/>
      <c r="C11" s="115"/>
      <c r="D11" s="115"/>
      <c r="E11" s="115"/>
      <c r="H11" s="106"/>
      <c r="I11" s="107"/>
      <c r="J11" s="107"/>
      <c r="K11" s="107"/>
      <c r="L11" s="106"/>
      <c r="M11" s="107"/>
    </row>
    <row r="12" spans="1:13" ht="14.25" customHeight="1">
      <c r="A12" s="113" t="s">
        <v>17</v>
      </c>
      <c r="B12" s="114"/>
      <c r="C12" s="115"/>
      <c r="D12" s="115"/>
      <c r="E12" s="115"/>
      <c r="H12" s="106"/>
      <c r="I12" s="107"/>
      <c r="J12" s="107"/>
      <c r="K12" s="107"/>
      <c r="L12" s="106"/>
      <c r="M12" s="107"/>
    </row>
    <row r="13" spans="1:13" ht="14.25" customHeight="1">
      <c r="A13" s="113" t="s">
        <v>18</v>
      </c>
      <c r="B13" s="114"/>
      <c r="C13" s="115"/>
      <c r="D13" s="115"/>
      <c r="E13" s="115"/>
      <c r="H13" s="106"/>
      <c r="I13" s="107"/>
      <c r="J13" s="107"/>
      <c r="K13" s="107"/>
      <c r="L13" s="106"/>
      <c r="M13" s="107"/>
    </row>
    <row r="14" spans="1:13" ht="14.25" customHeight="1">
      <c r="A14" s="113" t="s">
        <v>19</v>
      </c>
      <c r="B14" s="114"/>
      <c r="C14" s="115"/>
      <c r="D14" s="115"/>
      <c r="E14" s="115"/>
      <c r="H14" s="106"/>
      <c r="I14" s="107"/>
      <c r="J14" s="107"/>
      <c r="K14" s="107"/>
      <c r="L14" s="106"/>
      <c r="M14" s="107"/>
    </row>
    <row r="15" spans="1:13" ht="14.25" customHeight="1">
      <c r="A15" s="113" t="s">
        <v>20</v>
      </c>
      <c r="B15" s="114"/>
      <c r="C15" s="115"/>
      <c r="D15" s="115"/>
      <c r="E15" s="115"/>
      <c r="H15" s="106"/>
      <c r="I15" s="107"/>
      <c r="J15" s="107"/>
      <c r="K15" s="107"/>
      <c r="L15" s="106"/>
      <c r="M15" s="107"/>
    </row>
    <row r="16" spans="1:13" ht="14.25" customHeight="1">
      <c r="A16" s="113" t="s">
        <v>21</v>
      </c>
      <c r="B16" s="114"/>
      <c r="D16" s="115"/>
      <c r="E16" s="115"/>
      <c r="H16" s="106"/>
      <c r="I16" s="107"/>
      <c r="J16" s="107"/>
      <c r="K16" s="107"/>
      <c r="L16" s="106"/>
      <c r="M16" s="107"/>
    </row>
    <row r="17" spans="1:13" ht="14.25" customHeight="1">
      <c r="A17" s="113" t="s">
        <v>22</v>
      </c>
      <c r="B17" s="114"/>
      <c r="C17" s="115"/>
      <c r="D17" s="115"/>
      <c r="E17" s="115"/>
      <c r="H17" s="106"/>
      <c r="I17" s="107"/>
      <c r="J17" s="107"/>
      <c r="K17" s="107"/>
      <c r="L17" s="106"/>
      <c r="M17" s="107"/>
    </row>
    <row r="18" spans="1:13" ht="14.25" customHeight="1">
      <c r="A18" s="113" t="s">
        <v>23</v>
      </c>
      <c r="B18" s="114"/>
      <c r="C18" s="115"/>
      <c r="D18" s="115"/>
      <c r="E18" s="115"/>
      <c r="H18" s="106"/>
      <c r="I18" s="107"/>
      <c r="J18" s="107"/>
      <c r="K18" s="107"/>
      <c r="L18" s="106"/>
      <c r="M18" s="107"/>
    </row>
    <row r="19" spans="1:13" ht="14.25" customHeight="1">
      <c r="A19" s="113" t="s">
        <v>24</v>
      </c>
      <c r="B19" s="114"/>
      <c r="C19" s="115"/>
      <c r="D19" s="115"/>
      <c r="E19" s="115"/>
      <c r="H19" s="106"/>
      <c r="I19" s="107"/>
      <c r="J19" s="107"/>
      <c r="K19" s="107"/>
      <c r="L19" s="106"/>
      <c r="M19" s="107"/>
    </row>
    <row r="20" spans="1:13" ht="14.25" customHeight="1">
      <c r="A20" s="113" t="s">
        <v>25</v>
      </c>
      <c r="B20" s="114"/>
      <c r="D20" s="115"/>
      <c r="E20" s="115"/>
      <c r="H20" s="106"/>
      <c r="I20" s="107"/>
      <c r="J20" s="107"/>
      <c r="K20" s="107"/>
      <c r="L20" s="106"/>
      <c r="M20" s="107"/>
    </row>
    <row r="21" spans="1:13" ht="12.75">
      <c r="A21" s="115"/>
      <c r="B21" s="115"/>
      <c r="C21" s="115"/>
      <c r="D21" s="115"/>
      <c r="E21" s="115"/>
      <c r="H21" s="106"/>
      <c r="I21" s="107"/>
      <c r="J21" s="107"/>
      <c r="K21" s="107"/>
      <c r="L21" s="106"/>
      <c r="M21" s="107"/>
    </row>
    <row r="22" spans="1:13" ht="14.25" customHeight="1">
      <c r="A22" s="116" t="s">
        <v>26</v>
      </c>
      <c r="B22" s="117">
        <f>IF(COUNTA(B9:B16)&lt;&gt;0,AVERAGE(B9:B16),"")</f>
      </c>
      <c r="C22" s="115"/>
      <c r="D22" s="115"/>
      <c r="E22" s="115"/>
      <c r="H22" s="106"/>
      <c r="I22" s="107"/>
      <c r="J22" s="107"/>
      <c r="K22" s="107"/>
      <c r="L22" s="106"/>
      <c r="M22" s="107"/>
    </row>
    <row r="23" spans="1:13" ht="14.25" customHeight="1">
      <c r="A23" s="116" t="s">
        <v>27</v>
      </c>
      <c r="B23" s="117">
        <f>IF(COUNTA(B17:B20)&lt;&gt;0,AVERAGE(B17:B20),"")</f>
      </c>
      <c r="C23" s="120"/>
      <c r="D23" s="120"/>
      <c r="E23" s="120"/>
      <c r="G23" s="121"/>
      <c r="H23" s="106"/>
      <c r="I23" s="107"/>
      <c r="J23" s="107"/>
      <c r="K23" s="107"/>
      <c r="L23" s="106"/>
      <c r="M23" s="107"/>
    </row>
    <row r="24" spans="1:13" ht="14.25" customHeight="1">
      <c r="A24" s="122" t="s">
        <v>28</v>
      </c>
      <c r="B24" s="118">
        <f>IF(COUNTA(B9:B16,B17:B20)&lt;&gt;0,AVERAGE(B9:B16,B17:B20),"")</f>
      </c>
      <c r="H24" s="106"/>
      <c r="I24" s="107"/>
      <c r="J24" s="107"/>
      <c r="K24" s="107"/>
      <c r="L24" s="106"/>
      <c r="M24" s="107"/>
    </row>
    <row r="25" spans="1:13" ht="14.25" customHeight="1">
      <c r="A25" s="44"/>
      <c r="B25" s="119"/>
      <c r="H25" s="106"/>
      <c r="I25" s="107"/>
      <c r="J25" s="107"/>
      <c r="K25" s="107"/>
      <c r="L25" s="106"/>
      <c r="M25" s="107"/>
    </row>
    <row r="26" spans="1:5" ht="12.75" customHeight="1">
      <c r="A26" s="123" t="s">
        <v>85</v>
      </c>
      <c r="B26" s="124"/>
      <c r="C26" s="124"/>
      <c r="D26" s="124"/>
      <c r="E26" s="124"/>
    </row>
    <row r="27" spans="1:13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ht="12.75" customHeight="1">
      <c r="A28" s="167" t="s">
        <v>30</v>
      </c>
      <c r="B28" s="168" t="s">
        <v>82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9" t="s">
        <v>83</v>
      </c>
    </row>
    <row r="29" spans="1:14" ht="19.5" customHeight="1">
      <c r="A29" s="167"/>
      <c r="B29" s="125" t="s">
        <v>14</v>
      </c>
      <c r="C29" s="125" t="s">
        <v>15</v>
      </c>
      <c r="D29" s="125" t="s">
        <v>16</v>
      </c>
      <c r="E29" s="125" t="s">
        <v>17</v>
      </c>
      <c r="F29" s="125" t="s">
        <v>18</v>
      </c>
      <c r="G29" s="125" t="s">
        <v>19</v>
      </c>
      <c r="H29" s="125" t="s">
        <v>20</v>
      </c>
      <c r="I29" s="125" t="s">
        <v>21</v>
      </c>
      <c r="J29" s="125" t="s">
        <v>22</v>
      </c>
      <c r="K29" s="125" t="s">
        <v>23</v>
      </c>
      <c r="L29" s="125" t="s">
        <v>24</v>
      </c>
      <c r="M29" s="125" t="s">
        <v>25</v>
      </c>
      <c r="N29" s="169"/>
    </row>
    <row r="30" spans="1:15" ht="26.25" customHeight="1">
      <c r="A30" s="126" t="s">
        <v>31</v>
      </c>
      <c r="B30" s="127">
        <f aca="true" t="shared" si="0" ref="B30:M30">B31+B32</f>
        <v>0</v>
      </c>
      <c r="C30" s="127">
        <f t="shared" si="0"/>
        <v>0</v>
      </c>
      <c r="D30" s="127">
        <f t="shared" si="0"/>
        <v>0</v>
      </c>
      <c r="E30" s="127">
        <f t="shared" si="0"/>
        <v>0</v>
      </c>
      <c r="F30" s="127">
        <f t="shared" si="0"/>
        <v>0</v>
      </c>
      <c r="G30" s="127">
        <f t="shared" si="0"/>
        <v>0</v>
      </c>
      <c r="H30" s="127">
        <f t="shared" si="0"/>
        <v>0</v>
      </c>
      <c r="I30" s="127">
        <f t="shared" si="0"/>
        <v>0</v>
      </c>
      <c r="J30" s="127">
        <f t="shared" si="0"/>
        <v>0</v>
      </c>
      <c r="K30" s="127">
        <f t="shared" si="0"/>
        <v>0</v>
      </c>
      <c r="L30" s="127">
        <f t="shared" si="0"/>
        <v>0</v>
      </c>
      <c r="M30" s="127">
        <f t="shared" si="0"/>
        <v>0</v>
      </c>
      <c r="N30" s="127">
        <f>SUM(B30:M30)</f>
        <v>0</v>
      </c>
      <c r="O30" s="55"/>
    </row>
    <row r="31" spans="1:14" ht="15" customHeight="1">
      <c r="A31" s="128" t="s">
        <v>32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>
        <f>SUM(B31:M31)</f>
        <v>0</v>
      </c>
    </row>
    <row r="32" spans="1:15" ht="47.25">
      <c r="A32" s="131" t="s">
        <v>33</v>
      </c>
      <c r="B32" s="130">
        <f aca="true" t="shared" si="1" ref="B32:M32">SUM(B34:B55)</f>
        <v>0</v>
      </c>
      <c r="C32" s="130">
        <f t="shared" si="1"/>
        <v>0</v>
      </c>
      <c r="D32" s="130">
        <f t="shared" si="1"/>
        <v>0</v>
      </c>
      <c r="E32" s="130">
        <f t="shared" si="1"/>
        <v>0</v>
      </c>
      <c r="F32" s="130">
        <f t="shared" si="1"/>
        <v>0</v>
      </c>
      <c r="G32" s="130">
        <f t="shared" si="1"/>
        <v>0</v>
      </c>
      <c r="H32" s="130">
        <f t="shared" si="1"/>
        <v>0</v>
      </c>
      <c r="I32" s="130">
        <f t="shared" si="1"/>
        <v>0</v>
      </c>
      <c r="J32" s="130">
        <f t="shared" si="1"/>
        <v>0</v>
      </c>
      <c r="K32" s="130">
        <f t="shared" si="1"/>
        <v>0</v>
      </c>
      <c r="L32" s="130">
        <f t="shared" si="1"/>
        <v>0</v>
      </c>
      <c r="M32" s="130">
        <f t="shared" si="1"/>
        <v>0</v>
      </c>
      <c r="N32" s="130">
        <f>SUM(B32:M32)</f>
        <v>0</v>
      </c>
      <c r="O32" s="55"/>
    </row>
    <row r="33" spans="1:14" ht="12.75">
      <c r="A33" s="133" t="s">
        <v>34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0"/>
    </row>
    <row r="34" spans="1:14" ht="12.75">
      <c r="A34" s="133" t="s">
        <v>35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0">
        <f aca="true" t="shared" si="2" ref="N34:N55">SUM(B34:M34)</f>
        <v>0</v>
      </c>
    </row>
    <row r="35" spans="1:14" ht="25.5">
      <c r="A35" s="133" t="s">
        <v>36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0">
        <f t="shared" si="2"/>
        <v>0</v>
      </c>
    </row>
    <row r="36" spans="1:15" ht="12.75">
      <c r="A36" s="133" t="s">
        <v>37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0">
        <f t="shared" si="2"/>
        <v>0</v>
      </c>
      <c r="O36" s="5"/>
    </row>
    <row r="37" spans="1:14" ht="12.75">
      <c r="A37" s="133" t="s">
        <v>38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0">
        <f t="shared" si="2"/>
        <v>0</v>
      </c>
    </row>
    <row r="38" spans="1:14" ht="25.5">
      <c r="A38" s="133" t="s">
        <v>39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0">
        <f t="shared" si="2"/>
        <v>0</v>
      </c>
    </row>
    <row r="39" spans="1:14" ht="12.75">
      <c r="A39" s="133" t="s">
        <v>40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0">
        <f t="shared" si="2"/>
        <v>0</v>
      </c>
    </row>
    <row r="40" spans="1:14" ht="12.75">
      <c r="A40" s="133" t="s">
        <v>41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0">
        <f t="shared" si="2"/>
        <v>0</v>
      </c>
    </row>
    <row r="41" spans="1:14" ht="12.75">
      <c r="A41" s="133" t="s">
        <v>42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0">
        <f t="shared" si="2"/>
        <v>0</v>
      </c>
    </row>
    <row r="42" spans="1:14" ht="25.5">
      <c r="A42" s="133" t="s">
        <v>43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0">
        <f t="shared" si="2"/>
        <v>0</v>
      </c>
    </row>
    <row r="43" spans="1:14" ht="12.75">
      <c r="A43" s="133" t="s">
        <v>44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0">
        <f t="shared" si="2"/>
        <v>0</v>
      </c>
    </row>
    <row r="44" spans="1:14" ht="12.75">
      <c r="A44" s="133" t="s">
        <v>45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0">
        <f t="shared" si="2"/>
        <v>0</v>
      </c>
    </row>
    <row r="45" spans="1:14" ht="12.75">
      <c r="A45" s="133" t="s">
        <v>46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0">
        <f t="shared" si="2"/>
        <v>0</v>
      </c>
    </row>
    <row r="46" spans="1:14" ht="25.5">
      <c r="A46" s="133" t="s">
        <v>47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0">
        <f t="shared" si="2"/>
        <v>0</v>
      </c>
    </row>
    <row r="47" spans="1:14" ht="12.75">
      <c r="A47" s="133" t="s">
        <v>48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0">
        <f t="shared" si="2"/>
        <v>0</v>
      </c>
    </row>
    <row r="48" spans="1:14" ht="12.75">
      <c r="A48" s="133" t="s">
        <v>49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0">
        <f t="shared" si="2"/>
        <v>0</v>
      </c>
    </row>
    <row r="49" spans="1:14" ht="25.5">
      <c r="A49" s="133" t="s">
        <v>50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0">
        <f t="shared" si="2"/>
        <v>0</v>
      </c>
    </row>
    <row r="50" spans="1:14" ht="12.75">
      <c r="A50" s="133" t="s">
        <v>51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0">
        <f t="shared" si="2"/>
        <v>0</v>
      </c>
    </row>
    <row r="51" spans="1:14" ht="25.5">
      <c r="A51" s="133" t="s">
        <v>52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0">
        <f t="shared" si="2"/>
        <v>0</v>
      </c>
    </row>
    <row r="52" spans="1:14" ht="38.25">
      <c r="A52" s="133" t="s">
        <v>53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0">
        <f t="shared" si="2"/>
        <v>0</v>
      </c>
    </row>
    <row r="53" spans="1:14" ht="38.25">
      <c r="A53" s="133" t="s">
        <v>54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0">
        <f t="shared" si="2"/>
        <v>0</v>
      </c>
    </row>
    <row r="54" spans="1:14" ht="37.5" customHeight="1">
      <c r="A54" s="133" t="s">
        <v>55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0">
        <f t="shared" si="2"/>
        <v>0</v>
      </c>
    </row>
    <row r="55" spans="1:14" ht="15.75" customHeight="1">
      <c r="A55" s="133" t="s">
        <v>56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0">
        <f t="shared" si="2"/>
        <v>0</v>
      </c>
    </row>
  </sheetData>
  <sheetProtection sheet="1" objects="1" scenarios="1"/>
  <mergeCells count="5">
    <mergeCell ref="A5:E5"/>
    <mergeCell ref="A7:A8"/>
    <mergeCell ref="A28:A29"/>
    <mergeCell ref="B28:M28"/>
    <mergeCell ref="N28:N29"/>
  </mergeCells>
  <conditionalFormatting sqref="A9:A20">
    <cfRule type="expression" priority="1" dxfId="0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</dataValidation>
  </dataValidations>
  <printOptions/>
  <pageMargins left="0.75" right="0.75" top="1" bottom="1" header="0.5118055555555555" footer="0.5118055555555555"/>
  <pageSetup horizontalDpi="300" verticalDpi="300" orientation="landscape" paperSize="9" scale="76"/>
  <rowBreaks count="1" manualBreakCount="1">
    <brk id="2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5" width="9.7109375" style="0" customWidth="1"/>
    <col min="6" max="6" width="9.8515625" style="0" customWidth="1"/>
    <col min="7" max="13" width="9.7109375" style="0" customWidth="1"/>
    <col min="14" max="14" width="11.7109375" style="0" customWidth="1"/>
    <col min="15" max="15" width="10.140625" style="0" customWidth="1"/>
    <col min="16" max="16" width="10.57421875" style="0" customWidth="1"/>
  </cols>
  <sheetData>
    <row r="1" spans="1:13" ht="18">
      <c r="A1" s="3" t="s">
        <v>0</v>
      </c>
      <c r="E1" s="2"/>
      <c r="H1" s="2"/>
      <c r="I1" s="2"/>
      <c r="M1" s="2"/>
    </row>
    <row r="2" spans="1:5" ht="12.75">
      <c r="A2" s="35" t="s">
        <v>86</v>
      </c>
      <c r="E2" s="105"/>
    </row>
    <row r="3" ht="12.75">
      <c r="A3" s="35"/>
    </row>
    <row r="4" spans="1:13" ht="14.25" customHeight="1">
      <c r="A4" s="108" t="s">
        <v>4</v>
      </c>
      <c r="D4" s="106"/>
      <c r="E4" s="107"/>
      <c r="H4" s="106"/>
      <c r="I4" s="107"/>
      <c r="J4" s="107"/>
      <c r="K4" s="107"/>
      <c r="L4" s="106"/>
      <c r="M4" s="107"/>
    </row>
    <row r="5" spans="1:13" ht="35.25" customHeight="1">
      <c r="A5" s="170" t="s">
        <v>80</v>
      </c>
      <c r="B5" s="170"/>
      <c r="C5" s="170"/>
      <c r="D5" s="170"/>
      <c r="E5" s="170"/>
      <c r="H5" s="106"/>
      <c r="I5" s="107"/>
      <c r="J5" s="107"/>
      <c r="K5" s="107"/>
      <c r="L5" s="106"/>
      <c r="M5" s="107"/>
    </row>
    <row r="6" spans="1:13" ht="14.25" customHeight="1">
      <c r="A6" s="108"/>
      <c r="D6" s="106"/>
      <c r="E6" s="107"/>
      <c r="H6" s="106"/>
      <c r="I6" s="107"/>
      <c r="J6" s="107"/>
      <c r="K6" s="107"/>
      <c r="L6" s="106"/>
      <c r="M6" s="107"/>
    </row>
    <row r="7" spans="1:13" ht="14.25" customHeight="1">
      <c r="A7" s="171" t="s">
        <v>7</v>
      </c>
      <c r="B7" s="137" t="s">
        <v>8</v>
      </c>
      <c r="C7" s="110"/>
      <c r="D7" s="110"/>
      <c r="E7" s="110"/>
      <c r="H7" s="106"/>
      <c r="I7" s="107"/>
      <c r="J7" s="107"/>
      <c r="K7" s="107"/>
      <c r="L7" s="106"/>
      <c r="M7" s="107"/>
    </row>
    <row r="8" spans="1:13" ht="28.5" customHeight="1">
      <c r="A8" s="171"/>
      <c r="B8" s="138" t="s">
        <v>12</v>
      </c>
      <c r="C8" s="112"/>
      <c r="D8" s="112"/>
      <c r="E8" s="139"/>
      <c r="F8" s="44"/>
      <c r="H8" s="106"/>
      <c r="I8" s="107"/>
      <c r="J8" s="107"/>
      <c r="K8" s="107"/>
      <c r="L8" s="106"/>
      <c r="M8" s="107"/>
    </row>
    <row r="9" spans="1:13" ht="14.25" customHeight="1">
      <c r="A9" s="140" t="s">
        <v>14</v>
      </c>
      <c r="B9" s="114"/>
      <c r="C9" s="115"/>
      <c r="D9" s="115"/>
      <c r="E9" s="44"/>
      <c r="F9" s="44"/>
      <c r="H9" s="106"/>
      <c r="I9" s="107"/>
      <c r="J9" s="107"/>
      <c r="K9" s="107"/>
      <c r="L9" s="106"/>
      <c r="M9" s="107"/>
    </row>
    <row r="10" spans="1:13" ht="14.25" customHeight="1">
      <c r="A10" s="140" t="s">
        <v>15</v>
      </c>
      <c r="B10" s="114"/>
      <c r="C10" s="115"/>
      <c r="D10" s="115"/>
      <c r="E10" s="44"/>
      <c r="F10" s="44"/>
      <c r="H10" s="106"/>
      <c r="I10" s="107"/>
      <c r="J10" s="107"/>
      <c r="K10" s="107"/>
      <c r="L10" s="106"/>
      <c r="M10" s="107"/>
    </row>
    <row r="11" spans="1:13" ht="14.25" customHeight="1">
      <c r="A11" s="140" t="s">
        <v>16</v>
      </c>
      <c r="B11" s="114"/>
      <c r="C11" s="115"/>
      <c r="D11" s="115"/>
      <c r="E11" s="44"/>
      <c r="F11" s="44"/>
      <c r="H11" s="106"/>
      <c r="I11" s="107"/>
      <c r="J11" s="107"/>
      <c r="K11" s="107"/>
      <c r="L11" s="106"/>
      <c r="M11" s="107"/>
    </row>
    <row r="12" spans="1:13" ht="14.25" customHeight="1">
      <c r="A12" s="140" t="s">
        <v>17</v>
      </c>
      <c r="B12" s="114"/>
      <c r="C12" s="115"/>
      <c r="D12" s="115"/>
      <c r="E12" s="44"/>
      <c r="F12" s="44"/>
      <c r="H12" s="106"/>
      <c r="I12" s="107"/>
      <c r="J12" s="107"/>
      <c r="K12" s="107"/>
      <c r="L12" s="106"/>
      <c r="M12" s="107"/>
    </row>
    <row r="13" spans="1:13" ht="14.25" customHeight="1">
      <c r="A13" s="140" t="s">
        <v>18</v>
      </c>
      <c r="B13" s="114"/>
      <c r="C13" s="115"/>
      <c r="D13" s="115"/>
      <c r="E13" s="44"/>
      <c r="F13" s="44"/>
      <c r="H13" s="106"/>
      <c r="I13" s="107"/>
      <c r="J13" s="107"/>
      <c r="K13" s="107"/>
      <c r="L13" s="106"/>
      <c r="M13" s="107"/>
    </row>
    <row r="14" spans="1:13" ht="14.25" customHeight="1">
      <c r="A14" s="140" t="s">
        <v>19</v>
      </c>
      <c r="B14" s="114"/>
      <c r="C14" s="115"/>
      <c r="D14" s="115"/>
      <c r="E14" s="44"/>
      <c r="F14" s="44"/>
      <c r="H14" s="106"/>
      <c r="I14" s="107"/>
      <c r="J14" s="107"/>
      <c r="K14" s="107"/>
      <c r="L14" s="106"/>
      <c r="M14" s="107"/>
    </row>
    <row r="15" spans="1:13" ht="14.25" customHeight="1">
      <c r="A15" s="140" t="s">
        <v>20</v>
      </c>
      <c r="B15" s="114"/>
      <c r="C15" s="115"/>
      <c r="D15" s="115"/>
      <c r="E15" s="44"/>
      <c r="F15" s="44"/>
      <c r="H15" s="106"/>
      <c r="I15" s="107"/>
      <c r="J15" s="107"/>
      <c r="K15" s="107"/>
      <c r="L15" s="106"/>
      <c r="M15" s="107"/>
    </row>
    <row r="16" spans="1:13" ht="14.25" customHeight="1">
      <c r="A16" s="140" t="s">
        <v>21</v>
      </c>
      <c r="B16" s="114"/>
      <c r="D16" s="115"/>
      <c r="E16" s="44"/>
      <c r="F16" s="44"/>
      <c r="H16" s="106"/>
      <c r="I16" s="107"/>
      <c r="J16" s="107"/>
      <c r="K16" s="107"/>
      <c r="L16" s="106"/>
      <c r="M16" s="107"/>
    </row>
    <row r="17" spans="1:13" ht="14.25" customHeight="1">
      <c r="A17" s="140" t="s">
        <v>22</v>
      </c>
      <c r="B17" s="114"/>
      <c r="C17" s="115"/>
      <c r="D17" s="115"/>
      <c r="E17" s="44"/>
      <c r="F17" s="44"/>
      <c r="H17" s="106"/>
      <c r="I17" s="107"/>
      <c r="J17" s="107"/>
      <c r="K17" s="107"/>
      <c r="L17" s="106"/>
      <c r="M17" s="107"/>
    </row>
    <row r="18" spans="1:13" ht="14.25" customHeight="1">
      <c r="A18" s="140" t="s">
        <v>23</v>
      </c>
      <c r="B18" s="114"/>
      <c r="C18" s="115"/>
      <c r="D18" s="115"/>
      <c r="E18" s="44"/>
      <c r="F18" s="44"/>
      <c r="H18" s="106"/>
      <c r="I18" s="107"/>
      <c r="J18" s="107"/>
      <c r="K18" s="107"/>
      <c r="L18" s="106"/>
      <c r="M18" s="107"/>
    </row>
    <row r="19" spans="1:13" ht="14.25" customHeight="1">
      <c r="A19" s="140" t="s">
        <v>24</v>
      </c>
      <c r="B19" s="114"/>
      <c r="C19" s="115"/>
      <c r="D19" s="115"/>
      <c r="E19" s="44"/>
      <c r="F19" s="44"/>
      <c r="H19" s="106"/>
      <c r="I19" s="107"/>
      <c r="J19" s="107"/>
      <c r="K19" s="107"/>
      <c r="L19" s="106"/>
      <c r="M19" s="107"/>
    </row>
    <row r="20" spans="1:13" ht="14.25" customHeight="1">
      <c r="A20" s="140" t="s">
        <v>25</v>
      </c>
      <c r="B20" s="114"/>
      <c r="D20" s="115"/>
      <c r="E20" s="44"/>
      <c r="F20" s="44"/>
      <c r="H20" s="106"/>
      <c r="I20" s="107"/>
      <c r="J20" s="107"/>
      <c r="K20" s="107"/>
      <c r="L20" s="106"/>
      <c r="M20" s="107"/>
    </row>
    <row r="21" spans="1:13" ht="12.75">
      <c r="A21" s="115"/>
      <c r="B21" s="115"/>
      <c r="C21" s="115"/>
      <c r="D21" s="115"/>
      <c r="E21" s="44"/>
      <c r="F21" s="44"/>
      <c r="H21" s="106"/>
      <c r="I21" s="107"/>
      <c r="J21" s="107"/>
      <c r="K21" s="107"/>
      <c r="L21" s="106"/>
      <c r="M21" s="107"/>
    </row>
    <row r="22" spans="1:13" ht="14.25" customHeight="1">
      <c r="A22" s="141" t="s">
        <v>26</v>
      </c>
      <c r="B22" s="117">
        <f>IF(COUNTA(B9:B16)&lt;&gt;0,AVERAGE(B9:B16),"")</f>
      </c>
      <c r="C22" s="115"/>
      <c r="D22" s="115"/>
      <c r="E22" s="44"/>
      <c r="F22" s="44"/>
      <c r="H22" s="106"/>
      <c r="I22" s="107"/>
      <c r="J22" s="107"/>
      <c r="K22" s="107"/>
      <c r="L22" s="106"/>
      <c r="M22" s="107"/>
    </row>
    <row r="23" spans="1:13" ht="14.25" customHeight="1">
      <c r="A23" s="141" t="s">
        <v>27</v>
      </c>
      <c r="B23" s="117">
        <f>IF(COUNTA(B17:B20)&lt;&gt;0,AVERAGE(B17:B20),"")</f>
      </c>
      <c r="C23" s="120"/>
      <c r="D23" s="120"/>
      <c r="E23" s="44"/>
      <c r="F23" s="121"/>
      <c r="H23" s="106"/>
      <c r="I23" s="107"/>
      <c r="J23" s="107"/>
      <c r="K23" s="107"/>
      <c r="L23" s="106"/>
      <c r="M23" s="107"/>
    </row>
    <row r="24" spans="1:13" ht="14.25" customHeight="1">
      <c r="A24" s="142" t="s">
        <v>28</v>
      </c>
      <c r="B24" s="118">
        <f>IF(COUNTA(B9:B16,B17:B20)&lt;&gt;0,AVERAGE(B9:B16,B17:B20),"")</f>
      </c>
      <c r="E24" s="44"/>
      <c r="F24" s="44"/>
      <c r="H24" s="106"/>
      <c r="I24" s="107"/>
      <c r="J24" s="107"/>
      <c r="K24" s="107"/>
      <c r="L24" s="106"/>
      <c r="M24" s="107"/>
    </row>
    <row r="25" spans="1:13" ht="14.25" customHeight="1">
      <c r="A25" s="44"/>
      <c r="B25" s="119"/>
      <c r="E25" s="44"/>
      <c r="F25" s="44"/>
      <c r="H25" s="106"/>
      <c r="I25" s="107"/>
      <c r="J25" s="107"/>
      <c r="K25" s="107"/>
      <c r="L25" s="106"/>
      <c r="M25" s="107"/>
    </row>
    <row r="26" spans="1:5" ht="12.75" customHeight="1">
      <c r="A26" s="143" t="s">
        <v>87</v>
      </c>
      <c r="B26" s="144"/>
      <c r="C26" s="144"/>
      <c r="D26" s="144"/>
      <c r="E26" s="144"/>
    </row>
    <row r="27" spans="1:5" ht="12.75" customHeight="1">
      <c r="A27" s="144"/>
      <c r="B27" s="144"/>
      <c r="C27" s="144"/>
      <c r="D27" s="144"/>
      <c r="E27" s="144"/>
    </row>
    <row r="28" spans="1:14" ht="12.75" customHeight="1">
      <c r="A28" s="172" t="s">
        <v>30</v>
      </c>
      <c r="B28" s="173" t="s">
        <v>82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 t="s">
        <v>83</v>
      </c>
    </row>
    <row r="29" spans="1:14" ht="19.5" customHeight="1">
      <c r="A29" s="172"/>
      <c r="B29" s="145" t="s">
        <v>14</v>
      </c>
      <c r="C29" s="145" t="s">
        <v>15</v>
      </c>
      <c r="D29" s="145" t="s">
        <v>16</v>
      </c>
      <c r="E29" s="145" t="s">
        <v>17</v>
      </c>
      <c r="F29" s="145" t="s">
        <v>18</v>
      </c>
      <c r="G29" s="145" t="s">
        <v>19</v>
      </c>
      <c r="H29" s="145" t="s">
        <v>20</v>
      </c>
      <c r="I29" s="145" t="s">
        <v>21</v>
      </c>
      <c r="J29" s="145" t="s">
        <v>22</v>
      </c>
      <c r="K29" s="145" t="s">
        <v>23</v>
      </c>
      <c r="L29" s="145" t="s">
        <v>24</v>
      </c>
      <c r="M29" s="145" t="s">
        <v>25</v>
      </c>
      <c r="N29" s="174"/>
    </row>
    <row r="30" spans="1:15" ht="26.25" customHeight="1">
      <c r="A30" s="146" t="s">
        <v>31</v>
      </c>
      <c r="B30" s="127">
        <f aca="true" t="shared" si="0" ref="B30:M30">B31+B32</f>
        <v>0</v>
      </c>
      <c r="C30" s="127">
        <f t="shared" si="0"/>
        <v>0</v>
      </c>
      <c r="D30" s="127">
        <f t="shared" si="0"/>
        <v>0</v>
      </c>
      <c r="E30" s="127">
        <f t="shared" si="0"/>
        <v>0</v>
      </c>
      <c r="F30" s="127">
        <f t="shared" si="0"/>
        <v>0</v>
      </c>
      <c r="G30" s="127">
        <f t="shared" si="0"/>
        <v>0</v>
      </c>
      <c r="H30" s="127">
        <f t="shared" si="0"/>
        <v>0</v>
      </c>
      <c r="I30" s="127">
        <f t="shared" si="0"/>
        <v>0</v>
      </c>
      <c r="J30" s="127">
        <f t="shared" si="0"/>
        <v>0</v>
      </c>
      <c r="K30" s="127">
        <f t="shared" si="0"/>
        <v>0</v>
      </c>
      <c r="L30" s="127">
        <f t="shared" si="0"/>
        <v>0</v>
      </c>
      <c r="M30" s="127">
        <f t="shared" si="0"/>
        <v>0</v>
      </c>
      <c r="N30" s="127">
        <f>SUM(B30:M30)</f>
        <v>0</v>
      </c>
      <c r="O30" s="55"/>
    </row>
    <row r="31" spans="1:14" ht="15" customHeight="1">
      <c r="A31" s="147" t="s">
        <v>32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>
        <f>SUM(B31:M31)</f>
        <v>0</v>
      </c>
    </row>
    <row r="32" spans="1:15" ht="47.25">
      <c r="A32" s="148" t="s">
        <v>33</v>
      </c>
      <c r="B32" s="130">
        <f aca="true" t="shared" si="1" ref="B32:M32">SUM(B34:B55)</f>
        <v>0</v>
      </c>
      <c r="C32" s="130">
        <f t="shared" si="1"/>
        <v>0</v>
      </c>
      <c r="D32" s="130">
        <f t="shared" si="1"/>
        <v>0</v>
      </c>
      <c r="E32" s="130">
        <f t="shared" si="1"/>
        <v>0</v>
      </c>
      <c r="F32" s="130">
        <f t="shared" si="1"/>
        <v>0</v>
      </c>
      <c r="G32" s="130">
        <f t="shared" si="1"/>
        <v>0</v>
      </c>
      <c r="H32" s="130">
        <f t="shared" si="1"/>
        <v>0</v>
      </c>
      <c r="I32" s="130">
        <f t="shared" si="1"/>
        <v>0</v>
      </c>
      <c r="J32" s="130">
        <f t="shared" si="1"/>
        <v>0</v>
      </c>
      <c r="K32" s="130">
        <f t="shared" si="1"/>
        <v>0</v>
      </c>
      <c r="L32" s="130">
        <f t="shared" si="1"/>
        <v>0</v>
      </c>
      <c r="M32" s="130">
        <f t="shared" si="1"/>
        <v>0</v>
      </c>
      <c r="N32" s="130">
        <f>SUM(B32:M32)</f>
        <v>0</v>
      </c>
      <c r="O32" s="55"/>
    </row>
    <row r="33" spans="1:14" ht="12.75">
      <c r="A33" s="149" t="s">
        <v>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30"/>
    </row>
    <row r="34" spans="1:14" ht="12.75">
      <c r="A34" s="149" t="s">
        <v>35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0">
        <f aca="true" t="shared" si="2" ref="N34:N55">SUM(B34:M34)</f>
        <v>0</v>
      </c>
    </row>
    <row r="35" spans="1:14" ht="25.5">
      <c r="A35" s="149" t="s">
        <v>36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0">
        <f t="shared" si="2"/>
        <v>0</v>
      </c>
    </row>
    <row r="36" spans="1:14" ht="12.75">
      <c r="A36" s="149" t="s">
        <v>37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0">
        <f t="shared" si="2"/>
        <v>0</v>
      </c>
    </row>
    <row r="37" spans="1:14" ht="12.75">
      <c r="A37" s="149" t="s">
        <v>38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0">
        <f t="shared" si="2"/>
        <v>0</v>
      </c>
    </row>
    <row r="38" spans="1:14" ht="25.5">
      <c r="A38" s="149" t="s">
        <v>39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0">
        <f t="shared" si="2"/>
        <v>0</v>
      </c>
    </row>
    <row r="39" spans="1:14" ht="12.75">
      <c r="A39" s="149" t="s">
        <v>40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0">
        <f t="shared" si="2"/>
        <v>0</v>
      </c>
    </row>
    <row r="40" spans="1:14" ht="12.75">
      <c r="A40" s="149" t="s">
        <v>41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0">
        <f t="shared" si="2"/>
        <v>0</v>
      </c>
    </row>
    <row r="41" spans="1:14" ht="12.75">
      <c r="A41" s="149" t="s">
        <v>42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0">
        <f t="shared" si="2"/>
        <v>0</v>
      </c>
    </row>
    <row r="42" spans="1:14" ht="25.5">
      <c r="A42" s="149" t="s">
        <v>43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0">
        <f t="shared" si="2"/>
        <v>0</v>
      </c>
    </row>
    <row r="43" spans="1:14" ht="12.75">
      <c r="A43" s="149" t="s">
        <v>44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0">
        <f t="shared" si="2"/>
        <v>0</v>
      </c>
    </row>
    <row r="44" spans="1:14" ht="12.75">
      <c r="A44" s="149" t="s">
        <v>45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0">
        <f t="shared" si="2"/>
        <v>0</v>
      </c>
    </row>
    <row r="45" spans="1:14" ht="12.75">
      <c r="A45" s="149" t="s">
        <v>46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0">
        <f t="shared" si="2"/>
        <v>0</v>
      </c>
    </row>
    <row r="46" spans="1:14" ht="25.5">
      <c r="A46" s="149" t="s">
        <v>47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0">
        <f t="shared" si="2"/>
        <v>0</v>
      </c>
    </row>
    <row r="47" spans="1:14" ht="12.75">
      <c r="A47" s="149" t="s">
        <v>48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0">
        <f t="shared" si="2"/>
        <v>0</v>
      </c>
    </row>
    <row r="48" spans="1:14" ht="12.75">
      <c r="A48" s="149" t="s">
        <v>49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0">
        <f t="shared" si="2"/>
        <v>0</v>
      </c>
    </row>
    <row r="49" spans="1:14" ht="25.5">
      <c r="A49" s="149" t="s">
        <v>50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0">
        <f t="shared" si="2"/>
        <v>0</v>
      </c>
    </row>
    <row r="50" spans="1:14" ht="12.75">
      <c r="A50" s="149" t="s">
        <v>51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0">
        <f t="shared" si="2"/>
        <v>0</v>
      </c>
    </row>
    <row r="51" spans="1:14" ht="25.5">
      <c r="A51" s="149" t="s">
        <v>52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0">
        <f t="shared" si="2"/>
        <v>0</v>
      </c>
    </row>
    <row r="52" spans="1:14" ht="38.25">
      <c r="A52" s="149" t="s">
        <v>53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0">
        <f t="shared" si="2"/>
        <v>0</v>
      </c>
    </row>
    <row r="53" spans="1:14" ht="38.25">
      <c r="A53" s="149" t="s">
        <v>54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0">
        <f t="shared" si="2"/>
        <v>0</v>
      </c>
    </row>
    <row r="54" spans="1:14" ht="37.5" customHeight="1">
      <c r="A54" s="149" t="s">
        <v>55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0">
        <f t="shared" si="2"/>
        <v>0</v>
      </c>
    </row>
    <row r="55" spans="1:14" ht="15.75" customHeight="1">
      <c r="A55" s="149" t="s">
        <v>56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0">
        <f t="shared" si="2"/>
        <v>0</v>
      </c>
    </row>
  </sheetData>
  <sheetProtection sheet="1" objects="1" scenarios="1"/>
  <mergeCells count="5">
    <mergeCell ref="A5:E5"/>
    <mergeCell ref="A7:A8"/>
    <mergeCell ref="A28:A29"/>
    <mergeCell ref="B28:M28"/>
    <mergeCell ref="N28:N29"/>
  </mergeCells>
  <conditionalFormatting sqref="A9:A20">
    <cfRule type="expression" priority="1" dxfId="0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</dataValidation>
  </dataValidations>
  <printOptions/>
  <pageMargins left="0.75" right="0.75" top="1" bottom="1" header="0.5118055555555555" footer="0.5118055555555555"/>
  <pageSetup horizontalDpi="300" verticalDpi="300" orientation="landscape" paperSize="9" scale="76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5" width="9.7109375" style="0" customWidth="1"/>
    <col min="6" max="6" width="12.421875" style="0" customWidth="1"/>
    <col min="7" max="13" width="9.7109375" style="0" customWidth="1"/>
    <col min="14" max="14" width="11.7109375" style="0" customWidth="1"/>
    <col min="15" max="15" width="10.140625" style="0" customWidth="1"/>
    <col min="16" max="16" width="10.57421875" style="0" customWidth="1"/>
  </cols>
  <sheetData>
    <row r="1" spans="1:13" ht="18">
      <c r="A1" s="3" t="s">
        <v>88</v>
      </c>
      <c r="E1" s="2"/>
      <c r="H1" s="2"/>
      <c r="I1" s="2"/>
      <c r="M1" s="2"/>
    </row>
    <row r="2" spans="1:5" ht="12.75">
      <c r="A2" s="35" t="s">
        <v>89</v>
      </c>
      <c r="E2" s="105"/>
    </row>
    <row r="3" ht="12.75">
      <c r="A3" s="35"/>
    </row>
    <row r="4" spans="1:13" ht="14.25" customHeight="1">
      <c r="A4" s="108" t="s">
        <v>4</v>
      </c>
      <c r="D4" s="106"/>
      <c r="E4" s="107"/>
      <c r="H4" s="106"/>
      <c r="I4" s="107"/>
      <c r="J4" s="107"/>
      <c r="K4" s="107"/>
      <c r="L4" s="106"/>
      <c r="M4" s="107"/>
    </row>
    <row r="5" spans="1:13" ht="42" customHeight="1">
      <c r="A5" s="170" t="s">
        <v>80</v>
      </c>
      <c r="B5" s="170"/>
      <c r="C5" s="170"/>
      <c r="D5" s="170"/>
      <c r="E5" s="170"/>
      <c r="H5" s="106"/>
      <c r="I5" s="107"/>
      <c r="J5" s="107"/>
      <c r="K5" s="107"/>
      <c r="L5" s="106"/>
      <c r="M5" s="107"/>
    </row>
    <row r="6" spans="1:13" ht="14.25" customHeight="1">
      <c r="A6" s="108"/>
      <c r="D6" s="106"/>
      <c r="E6" s="107"/>
      <c r="H6" s="106"/>
      <c r="I6" s="107"/>
      <c r="J6" s="107"/>
      <c r="K6" s="107"/>
      <c r="L6" s="106"/>
      <c r="M6" s="107"/>
    </row>
    <row r="7" spans="1:13" ht="14.25" customHeight="1">
      <c r="A7" s="171" t="s">
        <v>7</v>
      </c>
      <c r="B7" s="137" t="s">
        <v>8</v>
      </c>
      <c r="C7" s="110"/>
      <c r="D7" s="110"/>
      <c r="E7" s="110"/>
      <c r="H7" s="106"/>
      <c r="I7" s="107"/>
      <c r="J7" s="107"/>
      <c r="K7" s="107"/>
      <c r="L7" s="106"/>
      <c r="M7" s="107"/>
    </row>
    <row r="8" spans="1:13" ht="28.5" customHeight="1">
      <c r="A8" s="171"/>
      <c r="B8" s="138" t="s">
        <v>13</v>
      </c>
      <c r="C8" s="112"/>
      <c r="D8" s="139"/>
      <c r="E8" s="139"/>
      <c r="F8" s="44"/>
      <c r="G8" s="44"/>
      <c r="H8" s="106"/>
      <c r="I8" s="107"/>
      <c r="J8" s="107"/>
      <c r="K8" s="107"/>
      <c r="L8" s="106"/>
      <c r="M8" s="107"/>
    </row>
    <row r="9" spans="1:13" ht="14.25" customHeight="1">
      <c r="A9" s="140" t="s">
        <v>14</v>
      </c>
      <c r="B9" s="114"/>
      <c r="C9" s="115"/>
      <c r="D9" s="151"/>
      <c r="E9" s="44"/>
      <c r="F9" s="44"/>
      <c r="G9" s="44"/>
      <c r="H9" s="106"/>
      <c r="I9" s="107"/>
      <c r="J9" s="107"/>
      <c r="K9" s="107"/>
      <c r="L9" s="106"/>
      <c r="M9" s="107"/>
    </row>
    <row r="10" spans="1:13" ht="14.25" customHeight="1">
      <c r="A10" s="140" t="s">
        <v>15</v>
      </c>
      <c r="B10" s="114"/>
      <c r="C10" s="115"/>
      <c r="D10" s="151"/>
      <c r="E10" s="44"/>
      <c r="F10" s="44"/>
      <c r="G10" s="44"/>
      <c r="H10" s="106"/>
      <c r="I10" s="107"/>
      <c r="J10" s="107"/>
      <c r="K10" s="107"/>
      <c r="L10" s="106"/>
      <c r="M10" s="107"/>
    </row>
    <row r="11" spans="1:13" ht="14.25" customHeight="1">
      <c r="A11" s="140" t="s">
        <v>16</v>
      </c>
      <c r="B11" s="114"/>
      <c r="C11" s="115"/>
      <c r="D11" s="151"/>
      <c r="E11" s="44"/>
      <c r="F11" s="44"/>
      <c r="G11" s="44"/>
      <c r="H11" s="106"/>
      <c r="I11" s="107"/>
      <c r="J11" s="107"/>
      <c r="K11" s="107"/>
      <c r="L11" s="106"/>
      <c r="M11" s="107"/>
    </row>
    <row r="12" spans="1:13" ht="14.25" customHeight="1">
      <c r="A12" s="140" t="s">
        <v>17</v>
      </c>
      <c r="B12" s="114"/>
      <c r="C12" s="115"/>
      <c r="D12" s="151"/>
      <c r="E12" s="44"/>
      <c r="F12" s="44"/>
      <c r="G12" s="44"/>
      <c r="H12" s="106"/>
      <c r="I12" s="107"/>
      <c r="J12" s="107"/>
      <c r="K12" s="107"/>
      <c r="L12" s="106"/>
      <c r="M12" s="107"/>
    </row>
    <row r="13" spans="1:13" ht="14.25" customHeight="1">
      <c r="A13" s="140" t="s">
        <v>18</v>
      </c>
      <c r="B13" s="114"/>
      <c r="C13" s="115"/>
      <c r="D13" s="151"/>
      <c r="E13" s="44"/>
      <c r="F13" s="44"/>
      <c r="G13" s="44"/>
      <c r="H13" s="106"/>
      <c r="I13" s="107"/>
      <c r="J13" s="107"/>
      <c r="K13" s="107"/>
      <c r="L13" s="106"/>
      <c r="M13" s="107"/>
    </row>
    <row r="14" spans="1:13" ht="14.25" customHeight="1">
      <c r="A14" s="140" t="s">
        <v>19</v>
      </c>
      <c r="B14" s="114"/>
      <c r="C14" s="115"/>
      <c r="D14" s="151"/>
      <c r="E14" s="44"/>
      <c r="F14" s="44"/>
      <c r="G14" s="44"/>
      <c r="H14" s="106"/>
      <c r="I14" s="107"/>
      <c r="J14" s="107"/>
      <c r="K14" s="107"/>
      <c r="L14" s="106"/>
      <c r="M14" s="107"/>
    </row>
    <row r="15" spans="1:13" ht="14.25" customHeight="1">
      <c r="A15" s="140" t="s">
        <v>20</v>
      </c>
      <c r="B15" s="114"/>
      <c r="C15" s="115"/>
      <c r="D15" s="151"/>
      <c r="E15" s="44"/>
      <c r="F15" s="44"/>
      <c r="G15" s="44"/>
      <c r="H15" s="106"/>
      <c r="I15" s="107"/>
      <c r="J15" s="107"/>
      <c r="K15" s="107"/>
      <c r="L15" s="106"/>
      <c r="M15" s="107"/>
    </row>
    <row r="16" spans="1:13" ht="14.25" customHeight="1">
      <c r="A16" s="140" t="s">
        <v>21</v>
      </c>
      <c r="B16" s="114"/>
      <c r="D16" s="151"/>
      <c r="E16" s="44"/>
      <c r="F16" s="44"/>
      <c r="G16" s="44"/>
      <c r="H16" s="106"/>
      <c r="I16" s="107"/>
      <c r="J16" s="107"/>
      <c r="K16" s="107"/>
      <c r="L16" s="106"/>
      <c r="M16" s="107"/>
    </row>
    <row r="17" spans="1:13" ht="14.25" customHeight="1">
      <c r="A17" s="140" t="s">
        <v>22</v>
      </c>
      <c r="B17" s="114"/>
      <c r="C17" s="115"/>
      <c r="D17" s="151"/>
      <c r="E17" s="44"/>
      <c r="F17" s="44"/>
      <c r="G17" s="44"/>
      <c r="H17" s="106"/>
      <c r="I17" s="107"/>
      <c r="J17" s="107"/>
      <c r="K17" s="107"/>
      <c r="L17" s="106"/>
      <c r="M17" s="107"/>
    </row>
    <row r="18" spans="1:13" ht="14.25" customHeight="1">
      <c r="A18" s="140" t="s">
        <v>23</v>
      </c>
      <c r="B18" s="114"/>
      <c r="C18" s="115"/>
      <c r="D18" s="151"/>
      <c r="E18" s="44"/>
      <c r="F18" s="44"/>
      <c r="G18" s="44"/>
      <c r="H18" s="106"/>
      <c r="I18" s="107"/>
      <c r="J18" s="107"/>
      <c r="K18" s="107"/>
      <c r="L18" s="106"/>
      <c r="M18" s="107"/>
    </row>
    <row r="19" spans="1:13" ht="14.25" customHeight="1">
      <c r="A19" s="140" t="s">
        <v>24</v>
      </c>
      <c r="B19" s="114"/>
      <c r="C19" s="115"/>
      <c r="D19" s="151"/>
      <c r="E19" s="44"/>
      <c r="F19" s="44"/>
      <c r="G19" s="44"/>
      <c r="H19" s="106"/>
      <c r="I19" s="107"/>
      <c r="J19" s="107"/>
      <c r="K19" s="107"/>
      <c r="L19" s="106"/>
      <c r="M19" s="107"/>
    </row>
    <row r="20" spans="1:13" ht="14.25" customHeight="1">
      <c r="A20" s="140" t="s">
        <v>25</v>
      </c>
      <c r="B20" s="114"/>
      <c r="D20" s="151"/>
      <c r="E20" s="44"/>
      <c r="F20" s="44"/>
      <c r="G20" s="44"/>
      <c r="H20" s="106"/>
      <c r="I20" s="107"/>
      <c r="J20" s="107"/>
      <c r="K20" s="107"/>
      <c r="L20" s="106"/>
      <c r="M20" s="107"/>
    </row>
    <row r="21" spans="1:13" ht="12.75">
      <c r="A21" s="151"/>
      <c r="B21" s="151"/>
      <c r="C21" s="151"/>
      <c r="D21" s="151"/>
      <c r="E21" s="44"/>
      <c r="F21" s="44"/>
      <c r="G21" s="44"/>
      <c r="H21" s="106"/>
      <c r="I21" s="107"/>
      <c r="J21" s="107"/>
      <c r="K21" s="107"/>
      <c r="L21" s="106"/>
      <c r="M21" s="107"/>
    </row>
    <row r="22" spans="1:13" ht="14.25" customHeight="1">
      <c r="A22" s="141" t="s">
        <v>26</v>
      </c>
      <c r="B22" s="117">
        <f>IF(COUNTA(B9:B16)&lt;&gt;0,AVERAGE(B9:B16),"")</f>
      </c>
      <c r="C22" s="115"/>
      <c r="D22" s="151"/>
      <c r="E22" s="44"/>
      <c r="F22" s="44"/>
      <c r="G22" s="44"/>
      <c r="H22" s="106"/>
      <c r="I22" s="107"/>
      <c r="J22" s="107"/>
      <c r="K22" s="107"/>
      <c r="L22" s="106"/>
      <c r="M22" s="107"/>
    </row>
    <row r="23" spans="1:13" ht="14.25" customHeight="1">
      <c r="A23" s="141" t="s">
        <v>27</v>
      </c>
      <c r="B23" s="117">
        <f>IF(COUNTA(B17:B20)&lt;&gt;0,AVERAGE(B17:B20),"")</f>
      </c>
      <c r="C23" s="120"/>
      <c r="D23" s="152"/>
      <c r="E23" s="44"/>
      <c r="F23" s="121"/>
      <c r="G23" s="44"/>
      <c r="H23" s="106"/>
      <c r="I23" s="107"/>
      <c r="J23" s="107"/>
      <c r="K23" s="107"/>
      <c r="L23" s="106"/>
      <c r="M23" s="107"/>
    </row>
    <row r="24" spans="1:13" ht="14.25" customHeight="1">
      <c r="A24" s="142" t="s">
        <v>28</v>
      </c>
      <c r="B24" s="118">
        <f>IF(COUNTA(B9:B16,B17:B20)&lt;&gt;0,AVERAGE(B9:B16,B17:B20),"")</f>
      </c>
      <c r="D24" s="44"/>
      <c r="E24" s="44"/>
      <c r="F24" s="44"/>
      <c r="G24" s="44"/>
      <c r="H24" s="106"/>
      <c r="I24" s="107"/>
      <c r="J24" s="107"/>
      <c r="K24" s="107"/>
      <c r="L24" s="106"/>
      <c r="M24" s="107"/>
    </row>
    <row r="25" spans="1:13" ht="14.25" customHeight="1">
      <c r="A25" s="44"/>
      <c r="B25" s="119"/>
      <c r="D25" s="44"/>
      <c r="E25" s="44"/>
      <c r="F25" s="44"/>
      <c r="G25" s="44"/>
      <c r="H25" s="106"/>
      <c r="I25" s="107"/>
      <c r="J25" s="107"/>
      <c r="K25" s="107"/>
      <c r="L25" s="106"/>
      <c r="M25" s="107"/>
    </row>
    <row r="26" spans="1:5" ht="12.75" customHeight="1">
      <c r="A26" s="143" t="s">
        <v>90</v>
      </c>
      <c r="B26" s="144"/>
      <c r="C26" s="144"/>
      <c r="D26" s="144"/>
      <c r="E26" s="144"/>
    </row>
    <row r="27" spans="1:5" ht="12.75" customHeight="1">
      <c r="A27" s="144"/>
      <c r="B27" s="144"/>
      <c r="C27" s="144"/>
      <c r="D27" s="144"/>
      <c r="E27" s="144"/>
    </row>
    <row r="28" spans="1:14" ht="12.75" customHeight="1">
      <c r="A28" s="172" t="s">
        <v>30</v>
      </c>
      <c r="B28" s="173" t="s">
        <v>82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 t="s">
        <v>83</v>
      </c>
    </row>
    <row r="29" spans="1:14" ht="19.5" customHeight="1">
      <c r="A29" s="172"/>
      <c r="B29" s="145" t="s">
        <v>14</v>
      </c>
      <c r="C29" s="145" t="s">
        <v>15</v>
      </c>
      <c r="D29" s="145" t="s">
        <v>16</v>
      </c>
      <c r="E29" s="145" t="s">
        <v>17</v>
      </c>
      <c r="F29" s="145" t="s">
        <v>18</v>
      </c>
      <c r="G29" s="145" t="s">
        <v>19</v>
      </c>
      <c r="H29" s="145" t="s">
        <v>20</v>
      </c>
      <c r="I29" s="145" t="s">
        <v>21</v>
      </c>
      <c r="J29" s="145" t="s">
        <v>22</v>
      </c>
      <c r="K29" s="145" t="s">
        <v>23</v>
      </c>
      <c r="L29" s="145" t="s">
        <v>24</v>
      </c>
      <c r="M29" s="145" t="s">
        <v>25</v>
      </c>
      <c r="N29" s="174"/>
    </row>
    <row r="30" spans="1:15" ht="26.25" customHeight="1">
      <c r="A30" s="146" t="s">
        <v>31</v>
      </c>
      <c r="B30" s="127">
        <f aca="true" t="shared" si="0" ref="B30:M30">B31+B32</f>
        <v>0</v>
      </c>
      <c r="C30" s="127">
        <f t="shared" si="0"/>
        <v>0</v>
      </c>
      <c r="D30" s="127">
        <f t="shared" si="0"/>
        <v>0</v>
      </c>
      <c r="E30" s="127">
        <f t="shared" si="0"/>
        <v>0</v>
      </c>
      <c r="F30" s="127">
        <f t="shared" si="0"/>
        <v>0</v>
      </c>
      <c r="G30" s="127">
        <f t="shared" si="0"/>
        <v>0</v>
      </c>
      <c r="H30" s="127">
        <f t="shared" si="0"/>
        <v>0</v>
      </c>
      <c r="I30" s="127">
        <f t="shared" si="0"/>
        <v>0</v>
      </c>
      <c r="J30" s="127">
        <f t="shared" si="0"/>
        <v>0</v>
      </c>
      <c r="K30" s="127">
        <f t="shared" si="0"/>
        <v>0</v>
      </c>
      <c r="L30" s="127">
        <f t="shared" si="0"/>
        <v>0</v>
      </c>
      <c r="M30" s="127">
        <f t="shared" si="0"/>
        <v>0</v>
      </c>
      <c r="N30" s="127">
        <f>SUM(B30:M30)</f>
        <v>0</v>
      </c>
      <c r="O30" s="55"/>
    </row>
    <row r="31" spans="1:14" ht="15" customHeight="1">
      <c r="A31" s="147" t="s">
        <v>32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2">
        <f>SUM(B31:M31)</f>
        <v>0</v>
      </c>
    </row>
    <row r="32" spans="1:15" ht="47.25">
      <c r="A32" s="148" t="s">
        <v>33</v>
      </c>
      <c r="B32" s="132">
        <f aca="true" t="shared" si="1" ref="B32:M32">SUM(B34:B55)</f>
        <v>0</v>
      </c>
      <c r="C32" s="132">
        <f t="shared" si="1"/>
        <v>0</v>
      </c>
      <c r="D32" s="132">
        <f t="shared" si="1"/>
        <v>0</v>
      </c>
      <c r="E32" s="132">
        <f t="shared" si="1"/>
        <v>0</v>
      </c>
      <c r="F32" s="132">
        <f t="shared" si="1"/>
        <v>0</v>
      </c>
      <c r="G32" s="132">
        <f t="shared" si="1"/>
        <v>0</v>
      </c>
      <c r="H32" s="132">
        <f t="shared" si="1"/>
        <v>0</v>
      </c>
      <c r="I32" s="132">
        <f t="shared" si="1"/>
        <v>0</v>
      </c>
      <c r="J32" s="132">
        <f t="shared" si="1"/>
        <v>0</v>
      </c>
      <c r="K32" s="132">
        <f t="shared" si="1"/>
        <v>0</v>
      </c>
      <c r="L32" s="132">
        <f t="shared" si="1"/>
        <v>0</v>
      </c>
      <c r="M32" s="132">
        <f t="shared" si="1"/>
        <v>0</v>
      </c>
      <c r="N32" s="132">
        <f>SUM(B32:M32)</f>
        <v>0</v>
      </c>
      <c r="O32" s="55"/>
    </row>
    <row r="33" spans="1:14" ht="12.75">
      <c r="A33" s="149" t="s">
        <v>34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32"/>
    </row>
    <row r="34" spans="1:14" ht="12.75">
      <c r="A34" s="149" t="s">
        <v>35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2">
        <f aca="true" t="shared" si="2" ref="N34:N55">SUM(B34:M34)</f>
        <v>0</v>
      </c>
    </row>
    <row r="35" spans="1:14" ht="25.5">
      <c r="A35" s="149" t="s">
        <v>36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2">
        <f t="shared" si="2"/>
        <v>0</v>
      </c>
    </row>
    <row r="36" spans="1:14" ht="12.75">
      <c r="A36" s="149" t="s">
        <v>37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2">
        <f t="shared" si="2"/>
        <v>0</v>
      </c>
    </row>
    <row r="37" spans="1:14" ht="12.75">
      <c r="A37" s="149" t="s">
        <v>38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2">
        <f t="shared" si="2"/>
        <v>0</v>
      </c>
    </row>
    <row r="38" spans="1:14" ht="25.5">
      <c r="A38" s="149" t="s">
        <v>39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2">
        <f t="shared" si="2"/>
        <v>0</v>
      </c>
    </row>
    <row r="39" spans="1:14" ht="12.75">
      <c r="A39" s="149" t="s">
        <v>40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2">
        <f t="shared" si="2"/>
        <v>0</v>
      </c>
    </row>
    <row r="40" spans="1:14" ht="12.75">
      <c r="A40" s="149" t="s">
        <v>41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2">
        <f t="shared" si="2"/>
        <v>0</v>
      </c>
    </row>
    <row r="41" spans="1:14" ht="12.75">
      <c r="A41" s="149" t="s">
        <v>42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2">
        <f t="shared" si="2"/>
        <v>0</v>
      </c>
    </row>
    <row r="42" spans="1:14" ht="25.5">
      <c r="A42" s="149" t="s">
        <v>43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2">
        <f t="shared" si="2"/>
        <v>0</v>
      </c>
    </row>
    <row r="43" spans="1:14" ht="12.75">
      <c r="A43" s="149" t="s">
        <v>44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2">
        <f t="shared" si="2"/>
        <v>0</v>
      </c>
    </row>
    <row r="44" spans="1:14" ht="12.75">
      <c r="A44" s="149" t="s">
        <v>45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2">
        <f t="shared" si="2"/>
        <v>0</v>
      </c>
    </row>
    <row r="45" spans="1:14" ht="12.75">
      <c r="A45" s="149" t="s">
        <v>46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2">
        <f t="shared" si="2"/>
        <v>0</v>
      </c>
    </row>
    <row r="46" spans="1:14" ht="25.5">
      <c r="A46" s="149" t="s">
        <v>47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2">
        <f t="shared" si="2"/>
        <v>0</v>
      </c>
    </row>
    <row r="47" spans="1:14" ht="12.75">
      <c r="A47" s="149" t="s">
        <v>48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2">
        <f t="shared" si="2"/>
        <v>0</v>
      </c>
    </row>
    <row r="48" spans="1:14" ht="12.75">
      <c r="A48" s="149" t="s">
        <v>49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2">
        <f t="shared" si="2"/>
        <v>0</v>
      </c>
    </row>
    <row r="49" spans="1:14" ht="25.5">
      <c r="A49" s="149" t="s">
        <v>50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2">
        <f t="shared" si="2"/>
        <v>0</v>
      </c>
    </row>
    <row r="50" spans="1:14" ht="12.75">
      <c r="A50" s="149" t="s">
        <v>51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2">
        <f t="shared" si="2"/>
        <v>0</v>
      </c>
    </row>
    <row r="51" spans="1:14" ht="25.5">
      <c r="A51" s="149" t="s">
        <v>52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2">
        <f t="shared" si="2"/>
        <v>0</v>
      </c>
    </row>
    <row r="52" spans="1:14" ht="38.25">
      <c r="A52" s="149" t="s">
        <v>53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2">
        <f t="shared" si="2"/>
        <v>0</v>
      </c>
    </row>
    <row r="53" spans="1:14" ht="38.25">
      <c r="A53" s="149" t="s">
        <v>54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2">
        <f t="shared" si="2"/>
        <v>0</v>
      </c>
    </row>
    <row r="54" spans="1:14" ht="37.5" customHeight="1">
      <c r="A54" s="149" t="s">
        <v>55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2">
        <f t="shared" si="2"/>
        <v>0</v>
      </c>
    </row>
    <row r="55" spans="1:14" ht="15.75" customHeight="1">
      <c r="A55" s="149" t="s">
        <v>56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2">
        <f t="shared" si="2"/>
        <v>0</v>
      </c>
    </row>
  </sheetData>
  <sheetProtection sheet="1" objects="1" scenarios="1"/>
  <mergeCells count="5">
    <mergeCell ref="A5:E5"/>
    <mergeCell ref="A7:A8"/>
    <mergeCell ref="A28:A29"/>
    <mergeCell ref="B28:M28"/>
    <mergeCell ref="N28:N29"/>
  </mergeCells>
  <conditionalFormatting sqref="A9:A20">
    <cfRule type="expression" priority="1" dxfId="0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</dataValidation>
  </dataValidations>
  <printOptions/>
  <pageMargins left="0.75" right="0.75" top="1" bottom="1" header="0.5118055555555555" footer="0.5118055555555555"/>
  <pageSetup horizontalDpi="300" verticalDpi="300" orientation="landscape" paperSize="9" scale="53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72" customHeight="1">
      <c r="A1" s="1"/>
      <c r="C1" s="163" t="s">
        <v>91</v>
      </c>
      <c r="D1" s="163"/>
      <c r="E1" s="163"/>
    </row>
    <row r="2" spans="1:5" ht="26.25" customHeight="1">
      <c r="A2" s="1" t="s">
        <v>0</v>
      </c>
      <c r="E2" s="2"/>
    </row>
    <row r="3" spans="1:5" ht="93" customHeight="1">
      <c r="A3" s="164" t="s">
        <v>61</v>
      </c>
      <c r="B3" s="164"/>
      <c r="C3" s="164"/>
      <c r="D3" s="164"/>
      <c r="E3" s="164"/>
    </row>
    <row r="4" spans="1:5" ht="53.25" customHeight="1">
      <c r="A4" s="157" t="s">
        <v>1</v>
      </c>
      <c r="B4" s="157"/>
      <c r="C4" s="157"/>
      <c r="D4" s="157"/>
      <c r="E4" s="157"/>
    </row>
    <row r="5" spans="1:5" ht="12.75">
      <c r="A5" s="4" t="s">
        <v>2</v>
      </c>
      <c r="B5" s="5"/>
      <c r="C5" s="5"/>
      <c r="D5" s="5"/>
      <c r="E5" s="6"/>
    </row>
    <row r="6" spans="1:5" ht="31.5" customHeight="1">
      <c r="A6" s="158" t="s">
        <v>62</v>
      </c>
      <c r="B6" s="158"/>
      <c r="C6" s="158"/>
      <c r="D6" s="158"/>
      <c r="E6" s="158"/>
    </row>
    <row r="7" spans="1:5" ht="20.25" customHeight="1">
      <c r="A7" s="7" t="s">
        <v>3</v>
      </c>
      <c r="B7" s="159"/>
      <c r="C7" s="159"/>
      <c r="D7" s="159"/>
      <c r="E7" s="159"/>
    </row>
    <row r="8" spans="1:5" ht="15">
      <c r="A8" s="8"/>
      <c r="B8" s="9"/>
      <c r="C8" s="9"/>
      <c r="D8" s="9"/>
      <c r="E8" s="9"/>
    </row>
    <row r="9" spans="1:5" ht="20.25" customHeight="1">
      <c r="A9" s="10" t="s">
        <v>4</v>
      </c>
      <c r="B9" s="5"/>
      <c r="C9" s="5"/>
      <c r="D9" s="11" t="s">
        <v>5</v>
      </c>
      <c r="E9" s="12">
        <v>2010</v>
      </c>
    </row>
    <row r="10" spans="1:5" ht="81" customHeight="1">
      <c r="A10" s="160" t="s">
        <v>6</v>
      </c>
      <c r="B10" s="160"/>
      <c r="C10" s="160"/>
      <c r="D10" s="160"/>
      <c r="E10" s="160"/>
    </row>
    <row r="11" spans="1:5" ht="12.75">
      <c r="A11" s="161" t="s">
        <v>7</v>
      </c>
      <c r="B11" s="156" t="s">
        <v>8</v>
      </c>
      <c r="C11" s="156"/>
      <c r="D11" s="156"/>
      <c r="E11" s="156"/>
    </row>
    <row r="12" spans="1:5" ht="12.75">
      <c r="A12" s="161"/>
      <c r="B12" s="162" t="s">
        <v>9</v>
      </c>
      <c r="C12" s="162"/>
      <c r="D12" s="162"/>
      <c r="E12" s="162"/>
    </row>
    <row r="13" spans="1:5" ht="33.75" customHeight="1">
      <c r="A13" s="161"/>
      <c r="B13" s="13" t="s">
        <v>10</v>
      </c>
      <c r="C13" s="14" t="s">
        <v>11</v>
      </c>
      <c r="D13" s="14" t="s">
        <v>12</v>
      </c>
      <c r="E13" s="15" t="s">
        <v>13</v>
      </c>
    </row>
    <row r="14" spans="1:6" ht="12.75">
      <c r="A14" s="16" t="s">
        <v>14</v>
      </c>
      <c r="B14" s="17">
        <f>'ZSO Kowary'!B13+'ZST i L Piechowice'!B13+'ZPR-W Szkl.Por'!B13+'ZSS Miłków'!B13+'DWDz Szkl.Por'!B13+'ZSO iMS Szklarska Por.'!B13+'PPPP Kowary'!B13+'PPP Szkl.Por.'!B13+'SSM Złoty Widok'!B13+'Dom Dziecka'!B13</f>
        <v>18.060000000000002</v>
      </c>
      <c r="C14" s="17">
        <f>'ZSO Kowary'!C13+'ZST i L Piechowice'!C13+'ZPR-W Szkl.Por'!C13+'ZSS Miłków'!C13+'DWDz Szkl.Por'!C13+'ZSO iMS Szklarska Por.'!C13+'PPPP Kowary'!C13+'PPP Szkl.Por.'!C13+'SSM Złoty Widok'!C13+'Dom Dziecka'!C13</f>
        <v>51.23</v>
      </c>
      <c r="D14" s="17">
        <f>'ZSO Kowary'!D13+'ZST i L Piechowice'!D13+'ZPR-W Szkl.Por'!D13+'ZSS Miłków'!D13+'DWDz Szkl.Por'!D13+'ZSO iMS Szklarska Por.'!D13+'PPPP Kowary'!D13+'PPP Szkl.Por.'!D13+'SSM Złoty Widok'!D13+'Dom Dziecka'!D13</f>
        <v>72.14</v>
      </c>
      <c r="E14" s="17">
        <f>'ZSO Kowary'!E13+'ZST i L Piechowice'!E13+'ZPR-W Szkl.Por'!E13+'ZSS Miłków'!E13+'DWDz Szkl.Por'!E13+'ZSO iMS Szklarska Por.'!E13+'PPPP Kowary'!E13+'PPP Szkl.Por.'!E13+'SSM Złoty Widok'!E13+'Dom Dziecka'!E13</f>
        <v>53.09</v>
      </c>
      <c r="F14" s="20">
        <f aca="true" t="shared" si="0" ref="F14:F25">COUNT(B14:E14)</f>
        <v>4</v>
      </c>
    </row>
    <row r="15" spans="1:6" ht="12.75">
      <c r="A15" s="21" t="s">
        <v>15</v>
      </c>
      <c r="B15" s="17">
        <f>'ZSO Kowary'!B14+'ZST i L Piechowice'!B14+'ZPR-W Szkl.Por'!B14+'ZSS Miłków'!B14+'DWDz Szkl.Por'!B14+'ZSO iMS Szklarska Por.'!B14+'PPPP Kowary'!B14+'PPP Szkl.Por.'!B14+'SSM Złoty Widok'!B14+'Dom Dziecka'!B14</f>
        <v>18.89</v>
      </c>
      <c r="C15" s="17">
        <f>'ZSO Kowary'!C14+'ZST i L Piechowice'!C14+'ZPR-W Szkl.Por'!C14+'ZSS Miłków'!C14+'DWDz Szkl.Por'!C14+'ZSO iMS Szklarska Por.'!C14+'PPPP Kowary'!C14+'PPP Szkl.Por.'!C14+'SSM Złoty Widok'!C14+'Dom Dziecka'!C14</f>
        <v>51.230000000000004</v>
      </c>
      <c r="D15" s="17">
        <f>'ZSO Kowary'!D14+'ZST i L Piechowice'!D14+'ZPR-W Szkl.Por'!D14+'ZSS Miłków'!D14+'DWDz Szkl.Por'!D14+'ZSO iMS Szklarska Por.'!D14+'PPPP Kowary'!D14+'PPP Szkl.Por.'!D14+'SSM Złoty Widok'!D14+'Dom Dziecka'!D14</f>
        <v>71.36</v>
      </c>
      <c r="E15" s="17">
        <f>'ZSO Kowary'!E14+'ZST i L Piechowice'!E14+'ZPR-W Szkl.Por'!E14+'ZSS Miłków'!E14+'DWDz Szkl.Por'!E14+'ZSO iMS Szklarska Por.'!E14+'PPPP Kowary'!E14+'PPP Szkl.Por.'!E14+'SSM Złoty Widok'!E14+'Dom Dziecka'!E14</f>
        <v>53.730000000000004</v>
      </c>
      <c r="F15" s="20">
        <f t="shared" si="0"/>
        <v>4</v>
      </c>
    </row>
    <row r="16" spans="1:6" ht="12.75">
      <c r="A16" s="21" t="s">
        <v>16</v>
      </c>
      <c r="B16" s="17">
        <f>'ZSO Kowary'!B15+'ZST i L Piechowice'!B15+'ZPR-W Szkl.Por'!B15+'ZSS Miłków'!B15+'DWDz Szkl.Por'!B15+'ZSO iMS Szklarska Por.'!B15+'PPPP Kowary'!B15+'PPP Szkl.Por.'!B15+'SSM Złoty Widok'!B15+'Dom Dziecka'!B15</f>
        <v>18.53</v>
      </c>
      <c r="C16" s="17">
        <f>'ZSO Kowary'!C15+'ZST i L Piechowice'!C15+'ZPR-W Szkl.Por'!C15+'ZSS Miłków'!C15+'DWDz Szkl.Por'!C15+'ZSO iMS Szklarska Por.'!C15+'PPPP Kowary'!C15+'PPP Szkl.Por.'!C15+'SSM Złoty Widok'!C15+'Dom Dziecka'!C15</f>
        <v>51.489999999999995</v>
      </c>
      <c r="D16" s="17">
        <f>'ZSO Kowary'!D15+'ZST i L Piechowice'!D15+'ZPR-W Szkl.Por'!D15+'ZSS Miłków'!D15+'DWDz Szkl.Por'!D15+'ZSO iMS Szklarska Por.'!D15+'PPPP Kowary'!D15+'PPP Szkl.Por.'!D15+'SSM Złoty Widok'!D15+'Dom Dziecka'!D15</f>
        <v>70.11999999999999</v>
      </c>
      <c r="E16" s="17">
        <f>'ZSO Kowary'!E15+'ZST i L Piechowice'!E15+'ZPR-W Szkl.Por'!E15+'ZSS Miłków'!E15+'DWDz Szkl.Por'!E15+'ZSO iMS Szklarska Por.'!E15+'PPPP Kowary'!E15+'PPP Szkl.Por.'!E15+'SSM Złoty Widok'!E15+'Dom Dziecka'!E15</f>
        <v>52.95</v>
      </c>
      <c r="F16" s="20">
        <f t="shared" si="0"/>
        <v>4</v>
      </c>
    </row>
    <row r="17" spans="1:6" ht="12.75">
      <c r="A17" s="21" t="s">
        <v>17</v>
      </c>
      <c r="B17" s="17">
        <f>'ZSO Kowary'!B16+'ZST i L Piechowice'!B16+'ZPR-W Szkl.Por'!B16+'ZSS Miłków'!B16+'DWDz Szkl.Por'!B16+'ZSO iMS Szklarska Por.'!B16+'PPPP Kowary'!B16+'PPP Szkl.Por.'!B16+'SSM Złoty Widok'!B16+'Dom Dziecka'!B16</f>
        <v>18.060000000000002</v>
      </c>
      <c r="C17" s="17">
        <f>'ZSO Kowary'!C16+'ZST i L Piechowice'!C16+'ZPR-W Szkl.Por'!C16+'ZSS Miłków'!C16+'DWDz Szkl.Por'!C16+'ZSO iMS Szklarska Por.'!C16+'PPPP Kowary'!C16+'PPP Szkl.Por.'!C16+'SSM Złoty Widok'!C16+'Dom Dziecka'!C16</f>
        <v>52.33</v>
      </c>
      <c r="D17" s="17">
        <f>'ZSO Kowary'!D16+'ZST i L Piechowice'!D16+'ZPR-W Szkl.Por'!D16+'ZSS Miłków'!D16+'DWDz Szkl.Por'!D16+'ZSO iMS Szklarska Por.'!D16+'PPPP Kowary'!D16+'PPP Szkl.Por.'!D16+'SSM Złoty Widok'!D16+'Dom Dziecka'!D16</f>
        <v>70.19</v>
      </c>
      <c r="E17" s="17">
        <f>'ZSO Kowary'!E16+'ZST i L Piechowice'!E16+'ZPR-W Szkl.Por'!E16+'ZSS Miłków'!E16+'DWDz Szkl.Por'!E16+'ZSO iMS Szklarska Por.'!E16+'PPPP Kowary'!E16+'PPP Szkl.Por.'!E16+'SSM Złoty Widok'!E16+'Dom Dziecka'!E16</f>
        <v>53.739999999999995</v>
      </c>
      <c r="F17" s="20">
        <f t="shared" si="0"/>
        <v>4</v>
      </c>
    </row>
    <row r="18" spans="1:6" ht="12.75">
      <c r="A18" s="21" t="s">
        <v>18</v>
      </c>
      <c r="B18" s="17">
        <f>'ZSO Kowary'!B17+'ZST i L Piechowice'!B17+'ZPR-W Szkl.Por'!B17+'ZSS Miłków'!B17+'DWDz Szkl.Por'!B17+'ZSO iMS Szklarska Por.'!B17+'PPPP Kowary'!B17+'PPP Szkl.Por.'!B17+'SSM Złoty Widok'!B17+'Dom Dziecka'!B17</f>
        <v>17.48</v>
      </c>
      <c r="C18" s="17">
        <f>'ZSO Kowary'!C17+'ZST i L Piechowice'!C17+'ZPR-W Szkl.Por'!C17+'ZSS Miłków'!C17+'DWDz Szkl.Por'!C17+'ZSO iMS Szklarska Por.'!C17+'PPPP Kowary'!C17+'PPP Szkl.Por.'!C17+'SSM Złoty Widok'!C17+'Dom Dziecka'!C17</f>
        <v>53.239999999999995</v>
      </c>
      <c r="D18" s="17">
        <f>'ZSO Kowary'!D17+'ZST i L Piechowice'!D17+'ZPR-W Szkl.Por'!D17+'ZSS Miłków'!D17+'DWDz Szkl.Por'!D17+'ZSO iMS Szklarska Por.'!D17+'PPPP Kowary'!D17+'PPP Szkl.Por.'!D17+'SSM Złoty Widok'!D17+'Dom Dziecka'!D17</f>
        <v>68.29</v>
      </c>
      <c r="E18" s="17">
        <f>'ZSO Kowary'!E17+'ZST i L Piechowice'!E17+'ZPR-W Szkl.Por'!E17+'ZSS Miłków'!E17+'DWDz Szkl.Por'!E17+'ZSO iMS Szklarska Por.'!E17+'PPPP Kowary'!E17+'PPP Szkl.Por.'!E17+'SSM Złoty Widok'!E17+'Dom Dziecka'!E17</f>
        <v>53.55</v>
      </c>
      <c r="F18" s="20">
        <f t="shared" si="0"/>
        <v>4</v>
      </c>
    </row>
    <row r="19" spans="1:6" ht="12.75">
      <c r="A19" s="21" t="s">
        <v>19</v>
      </c>
      <c r="B19" s="17">
        <f>'ZSO Kowary'!B18+'ZST i L Piechowice'!B18+'ZPR-W Szkl.Por'!B18+'ZSS Miłków'!B18+'DWDz Szkl.Por'!B18+'ZSO iMS Szklarska Por.'!B18+'PPPP Kowary'!B18+'PPP Szkl.Por.'!B18+'SSM Złoty Widok'!B18+'Dom Dziecka'!B18</f>
        <v>18.060000000000002</v>
      </c>
      <c r="C19" s="17">
        <f>'ZSO Kowary'!C18+'ZST i L Piechowice'!C18+'ZPR-W Szkl.Por'!C18+'ZSS Miłków'!C18+'DWDz Szkl.Por'!C18+'ZSO iMS Szklarska Por.'!C18+'PPPP Kowary'!C18+'PPP Szkl.Por.'!C18+'SSM Złoty Widok'!C18+'Dom Dziecka'!C18</f>
        <v>52.15</v>
      </c>
      <c r="D19" s="17">
        <f>'ZSO Kowary'!D18+'ZST i L Piechowice'!D18+'ZPR-W Szkl.Por'!D18+'ZSS Miłków'!D18+'DWDz Szkl.Por'!D18+'ZSO iMS Szklarska Por.'!D18+'PPPP Kowary'!D18+'PPP Szkl.Por.'!D18+'SSM Złoty Widok'!D18+'Dom Dziecka'!D18</f>
        <v>68.55</v>
      </c>
      <c r="E19" s="17">
        <f>'ZSO Kowary'!E18+'ZST i L Piechowice'!E18+'ZPR-W Szkl.Por'!E18+'ZSS Miłków'!E18+'DWDz Szkl.Por'!E18+'ZSO iMS Szklarska Por.'!E18+'PPPP Kowary'!E18+'PPP Szkl.Por.'!E18+'SSM Złoty Widok'!E18+'Dom Dziecka'!E18</f>
        <v>53.24</v>
      </c>
      <c r="F19" s="20">
        <f t="shared" si="0"/>
        <v>4</v>
      </c>
    </row>
    <row r="20" spans="1:6" ht="12.75">
      <c r="A20" s="21" t="s">
        <v>20</v>
      </c>
      <c r="B20" s="17">
        <f>'ZSO Kowary'!B19+'ZST i L Piechowice'!B19+'ZPR-W Szkl.Por'!B19+'ZSS Miłków'!B19+'DWDz Szkl.Por'!B19+'ZSO iMS Szklarska Por.'!B19+'PPPP Kowary'!B19+'PPP Szkl.Por.'!B19+'SSM Złoty Widok'!B19+'Dom Dziecka'!B19</f>
        <v>18.060000000000002</v>
      </c>
      <c r="C20" s="17">
        <f>'ZSO Kowary'!C19+'ZST i L Piechowice'!C19+'ZPR-W Szkl.Por'!C19+'ZSS Miłków'!C19+'DWDz Szkl.Por'!C19+'ZSO iMS Szklarska Por.'!C19+'PPPP Kowary'!C19+'PPP Szkl.Por.'!C19+'SSM Złoty Widok'!C19+'Dom Dziecka'!C19</f>
        <v>52.69</v>
      </c>
      <c r="D20" s="17">
        <f>'ZSO Kowary'!D19+'ZST i L Piechowice'!D19+'ZPR-W Szkl.Por'!D19+'ZSS Miłków'!D19+'DWDz Szkl.Por'!D19+'ZSO iMS Szklarska Por.'!D19+'PPPP Kowary'!D19+'PPP Szkl.Por.'!D19+'SSM Złoty Widok'!D19+'Dom Dziecka'!D19</f>
        <v>68.95</v>
      </c>
      <c r="E20" s="17">
        <f>'ZSO Kowary'!E19+'ZST i L Piechowice'!E19+'ZPR-W Szkl.Por'!E19+'ZSS Miłków'!E19+'DWDz Szkl.Por'!E19+'ZSO iMS Szklarska Por.'!E19+'PPPP Kowary'!E19+'PPP Szkl.Por.'!E19+'SSM Złoty Widok'!E19+'Dom Dziecka'!E19</f>
        <v>53.199999999999996</v>
      </c>
      <c r="F20" s="20">
        <f t="shared" si="0"/>
        <v>4</v>
      </c>
    </row>
    <row r="21" spans="1:6" ht="12.75">
      <c r="A21" s="21" t="s">
        <v>21</v>
      </c>
      <c r="B21" s="17">
        <f>'ZSO Kowary'!B20+'ZST i L Piechowice'!B20+'ZPR-W Szkl.Por'!B20+'ZSS Miłków'!B20+'DWDz Szkl.Por'!B20+'ZSO iMS Szklarska Por.'!B20+'PPPP Kowary'!B20+'PPP Szkl.Por.'!B20+'SSM Złoty Widok'!B20+'Dom Dziecka'!B20</f>
        <v>15.69</v>
      </c>
      <c r="C21" s="17">
        <f>'ZSO Kowary'!C20+'ZST i L Piechowice'!C20+'ZPR-W Szkl.Por'!C20+'ZSS Miłków'!C20+'DWDz Szkl.Por'!C20+'ZSO iMS Szklarska Por.'!C20+'PPPP Kowary'!C20+'PPP Szkl.Por.'!C20+'SSM Złoty Widok'!C20+'Dom Dziecka'!C20</f>
        <v>54</v>
      </c>
      <c r="D21" s="17">
        <f>'ZSO Kowary'!D20+'ZST i L Piechowice'!D20+'ZPR-W Szkl.Por'!D20+'ZSS Miłków'!D20+'DWDz Szkl.Por'!D20+'ZSO iMS Szklarska Por.'!D20+'PPPP Kowary'!D20+'PPP Szkl.Por.'!D20+'SSM Złoty Widok'!D20+'Dom Dziecka'!D20</f>
        <v>69.05</v>
      </c>
      <c r="E21" s="17">
        <f>'ZSO Kowary'!E20+'ZST i L Piechowice'!E20+'ZPR-W Szkl.Por'!E20+'ZSS Miłków'!E20+'DWDz Szkl.Por'!E20+'ZSO iMS Szklarska Por.'!E20+'PPPP Kowary'!E20+'PPP Szkl.Por.'!E20+'SSM Złoty Widok'!E20+'Dom Dziecka'!E20</f>
        <v>53.269999999999996</v>
      </c>
      <c r="F21" s="20">
        <f t="shared" si="0"/>
        <v>4</v>
      </c>
    </row>
    <row r="22" spans="1:6" ht="12.75">
      <c r="A22" s="21" t="s">
        <v>22</v>
      </c>
      <c r="B22" s="17">
        <f>'ZSO Kowary'!B21+'ZST i L Piechowice'!B21+'ZPR-W Szkl.Por'!B21+'ZSS Miłków'!B21+'DWDz Szkl.Por'!B21+'ZSO iMS Szklarska Por.'!B21+'PPPP Kowary'!B21+'PPP Szkl.Por.'!B21+'SSM Złoty Widok'!B21+'Dom Dziecka'!B21</f>
        <v>12.350000000000001</v>
      </c>
      <c r="C22" s="17">
        <f>'ZSO Kowary'!C21+'ZST i L Piechowice'!C21+'ZPR-W Szkl.Por'!C21+'ZSS Miłków'!C21+'DWDz Szkl.Por'!C21+'ZSO iMS Szklarska Por.'!C21+'PPPP Kowary'!C21+'PPP Szkl.Por.'!C21+'SSM Złoty Widok'!C21+'Dom Dziecka'!C21</f>
        <v>55.42</v>
      </c>
      <c r="D22" s="17">
        <f>'ZSO Kowary'!D21+'ZST i L Piechowice'!D21+'ZPR-W Szkl.Por'!D21+'ZSS Miłków'!D21+'DWDz Szkl.Por'!D21+'ZSO iMS Szklarska Por.'!D21+'PPPP Kowary'!D21+'PPP Szkl.Por.'!D21+'SSM Złoty Widok'!D21+'Dom Dziecka'!D21</f>
        <v>69.72</v>
      </c>
      <c r="E22" s="17">
        <f>'ZSO Kowary'!E21+'ZST i L Piechowice'!E21+'ZPR-W Szkl.Por'!E21+'ZSS Miłków'!E21+'DWDz Szkl.Por'!E21+'ZSO iMS Szklarska Por.'!E21+'PPPP Kowary'!E21+'PPP Szkl.Por.'!E21+'SSM Złoty Widok'!E21+'Dom Dziecka'!E21</f>
        <v>56.23</v>
      </c>
      <c r="F22" s="20">
        <f t="shared" si="0"/>
        <v>4</v>
      </c>
    </row>
    <row r="23" spans="1:6" ht="12.75">
      <c r="A23" s="21" t="s">
        <v>23</v>
      </c>
      <c r="B23" s="17">
        <f>'ZSO Kowary'!B22+'ZST i L Piechowice'!B22+'ZPR-W Szkl.Por'!B22+'ZSS Miłków'!B22+'DWDz Szkl.Por'!B22+'ZSO iMS Szklarska Por.'!B22+'PPPP Kowary'!B22+'PPP Szkl.Por.'!B22+'SSM Złoty Widok'!B22+'Dom Dziecka'!B22</f>
        <v>12.350000000000001</v>
      </c>
      <c r="C23" s="17">
        <f>'ZSO Kowary'!C22+'ZST i L Piechowice'!C22+'ZPR-W Szkl.Por'!C22+'ZSS Miłków'!C22+'DWDz Szkl.Por'!C22+'ZSO iMS Szklarska Por.'!C22+'PPPP Kowary'!C22+'PPP Szkl.Por.'!C22+'SSM Złoty Widok'!C22+'Dom Dziecka'!C22</f>
        <v>54.29</v>
      </c>
      <c r="D23" s="17">
        <f>'ZSO Kowary'!D22+'ZST i L Piechowice'!D22+'ZPR-W Szkl.Por'!D22+'ZSS Miłków'!D22+'DWDz Szkl.Por'!D22+'ZSO iMS Szklarska Por.'!D22+'PPPP Kowary'!D22+'PPP Szkl.Por.'!D22+'SSM Złoty Widok'!D22+'Dom Dziecka'!D22</f>
        <v>68.39</v>
      </c>
      <c r="E23" s="17">
        <f>'ZSO Kowary'!E22+'ZST i L Piechowice'!E22+'ZPR-W Szkl.Por'!E22+'ZSS Miłków'!E22+'DWDz Szkl.Por'!E22+'ZSO iMS Szklarska Por.'!E22+'PPPP Kowary'!E22+'PPP Szkl.Por.'!E22+'SSM Złoty Widok'!E22+'Dom Dziecka'!E22</f>
        <v>55.53999999999999</v>
      </c>
      <c r="F23" s="20">
        <f t="shared" si="0"/>
        <v>4</v>
      </c>
    </row>
    <row r="24" spans="1:6" ht="12.75">
      <c r="A24" s="21" t="s">
        <v>24</v>
      </c>
      <c r="B24" s="17">
        <f>'ZSO Kowary'!B23+'ZST i L Piechowice'!B23+'ZPR-W Szkl.Por'!B23+'ZSS Miłków'!B23+'DWDz Szkl.Por'!B23+'ZSO iMS Szklarska Por.'!B23+'PPPP Kowary'!B23+'PPP Szkl.Por.'!B23+'SSM Złoty Widok'!B23+'Dom Dziecka'!B23</f>
        <v>12.350000000000001</v>
      </c>
      <c r="C24" s="17">
        <f>'ZSO Kowary'!C23+'ZST i L Piechowice'!C23+'ZPR-W Szkl.Por'!C23+'ZSS Miłków'!C23+'DWDz Szkl.Por'!C23+'ZSO iMS Szklarska Por.'!C23+'PPPP Kowary'!C23+'PPP Szkl.Por.'!C23+'SSM Złoty Widok'!C23+'Dom Dziecka'!C23</f>
        <v>53.730000000000004</v>
      </c>
      <c r="D24" s="17">
        <f>'ZSO Kowary'!D23+'ZST i L Piechowice'!D23+'ZPR-W Szkl.Por'!D23+'ZSS Miłków'!D23+'DWDz Szkl.Por'!D23+'ZSO iMS Szklarska Por.'!D23+'PPPP Kowary'!D23+'PPP Szkl.Por.'!D23+'SSM Złoty Widok'!D23+'Dom Dziecka'!D23</f>
        <v>69.80999999999999</v>
      </c>
      <c r="E24" s="17">
        <f>'ZSO Kowary'!E23+'ZST i L Piechowice'!E23+'ZPR-W Szkl.Por'!E23+'ZSS Miłków'!E23+'DWDz Szkl.Por'!E23+'ZSO iMS Szklarska Por.'!E23+'PPPP Kowary'!E23+'PPP Szkl.Por.'!E23+'SSM Złoty Widok'!E23+'Dom Dziecka'!E23</f>
        <v>56.3</v>
      </c>
      <c r="F24" s="20">
        <f t="shared" si="0"/>
        <v>4</v>
      </c>
    </row>
    <row r="25" spans="1:6" ht="12.75">
      <c r="A25" s="25" t="s">
        <v>25</v>
      </c>
      <c r="B25" s="17">
        <f>'ZSO Kowary'!B24+'ZST i L Piechowice'!B24+'ZPR-W Szkl.Por'!B24+'ZSS Miłków'!B24+'DWDz Szkl.Por'!B24+'ZSO iMS Szklarska Por.'!B24+'PPPP Kowary'!B24+'PPP Szkl.Por.'!B24+'SSM Złoty Widok'!B24+'Dom Dziecka'!B24</f>
        <v>13.02</v>
      </c>
      <c r="C25" s="17">
        <f>'ZSO Kowary'!C24+'ZST i L Piechowice'!C24+'ZPR-W Szkl.Por'!C24+'ZSS Miłków'!C24+'DWDz Szkl.Por'!C24+'ZSO iMS Szklarska Por.'!C24+'PPPP Kowary'!C24+'PPP Szkl.Por.'!C24+'SSM Złoty Widok'!C24+'Dom Dziecka'!C24</f>
        <v>54.24</v>
      </c>
      <c r="D25" s="17">
        <f>'ZSO Kowary'!D24+'ZST i L Piechowice'!D24+'ZPR-W Szkl.Por'!D24+'ZSS Miłków'!D24+'DWDz Szkl.Por'!D24+'ZSO iMS Szklarska Por.'!D24+'PPPP Kowary'!D24+'PPP Szkl.Por.'!D24+'SSM Złoty Widok'!D24+'Dom Dziecka'!D24</f>
        <v>67.93</v>
      </c>
      <c r="E25" s="17">
        <f>'ZSO Kowary'!E24+'ZST i L Piechowice'!E24+'ZPR-W Szkl.Por'!E24+'ZSS Miłków'!E24+'DWDz Szkl.Por'!E24+'ZSO iMS Szklarska Por.'!E24+'PPPP Kowary'!E24+'PPP Szkl.Por.'!E24+'SSM Złoty Widok'!E24+'Dom Dziecka'!E24</f>
        <v>55.9</v>
      </c>
      <c r="F25" s="20">
        <f t="shared" si="0"/>
        <v>4</v>
      </c>
    </row>
    <row r="26" spans="1:6" ht="12.75">
      <c r="A26" s="29"/>
      <c r="B26" s="30"/>
      <c r="C26" s="30"/>
      <c r="D26" s="30"/>
      <c r="E26" s="30"/>
      <c r="F26" s="20"/>
    </row>
    <row r="27" spans="1:6" s="35" customFormat="1" ht="12.75">
      <c r="A27" s="31" t="s">
        <v>26</v>
      </c>
      <c r="B27" s="32">
        <f>(B14+B15+B16+B17+B18+B19+B20+B21)/8</f>
        <v>17.85375</v>
      </c>
      <c r="C27" s="32">
        <f>(C14+C15+C16+C17+C18+C19+C20+C21)/8</f>
        <v>52.294999999999995</v>
      </c>
      <c r="D27" s="32">
        <f>(D14+D15+D16+D17+D18+D19+D20+D21)/8</f>
        <v>69.83125</v>
      </c>
      <c r="E27" s="32">
        <f>(E14+E15+E16+E17+E18+E19+E20+E21)/8</f>
        <v>53.34625</v>
      </c>
      <c r="F27" s="20"/>
    </row>
    <row r="28" spans="1:6" s="35" customFormat="1" ht="12.75">
      <c r="A28" s="36" t="s">
        <v>27</v>
      </c>
      <c r="B28" s="37">
        <f>(B22+B23+B24+B25)/4</f>
        <v>12.517500000000002</v>
      </c>
      <c r="C28" s="37">
        <f>(C22+C23+C24+C25)/4</f>
        <v>54.42</v>
      </c>
      <c r="D28" s="37">
        <f>(D22+D23+D24+D25)/4</f>
        <v>68.9625</v>
      </c>
      <c r="E28" s="37">
        <f>(E22+E23+E24+E25)/4</f>
        <v>55.9925</v>
      </c>
      <c r="F28" s="20"/>
    </row>
    <row r="29" spans="1:6" ht="12.75">
      <c r="A29" s="40" t="s">
        <v>28</v>
      </c>
      <c r="B29" s="41">
        <f>(B14+B15+B16+B17+B18+B19+B20+B21+B22+B23+B24+B25)/12</f>
        <v>16.075</v>
      </c>
      <c r="C29" s="41">
        <f>(C14+C15+C16+C17+C18+C19+C20+C21+C22+C23+C24+C25)/12</f>
        <v>53.00333333333333</v>
      </c>
      <c r="D29" s="41">
        <f>(D14+D15+D16+D17+D18+D19+D20+D21+D22+D23+D24+D25)/12</f>
        <v>69.54166666666667</v>
      </c>
      <c r="E29" s="41">
        <f>(E14+E15+E16+E17+E18+E19+E20+E21+E22+E23+E24+E25)/12</f>
        <v>54.228333333333325</v>
      </c>
      <c r="F29" s="20"/>
    </row>
    <row r="30" spans="1:6" ht="12.75" customHeight="1" hidden="1">
      <c r="A30" s="69"/>
      <c r="B30" s="70"/>
      <c r="C30" s="70"/>
      <c r="D30" s="70"/>
      <c r="E30" s="70"/>
      <c r="F30" s="20"/>
    </row>
    <row r="31" spans="1:5" ht="12.75" customHeight="1" hidden="1">
      <c r="A31" s="44"/>
      <c r="D31" t="s">
        <v>63</v>
      </c>
      <c r="E31" s="55">
        <f>B29+C29+D29+E29</f>
        <v>192.84833333333333</v>
      </c>
    </row>
    <row r="32" spans="1:5" ht="18" customHeight="1">
      <c r="A32" s="44"/>
      <c r="E32" s="55"/>
    </row>
    <row r="33" spans="1:5" ht="18" customHeight="1">
      <c r="A33" s="44"/>
      <c r="E33" s="55"/>
    </row>
    <row r="34" spans="1:5" ht="18" customHeight="1">
      <c r="A34" s="44"/>
      <c r="E34" s="55"/>
    </row>
    <row r="35" spans="1:5" ht="12.75" customHeight="1" hidden="1">
      <c r="A35" s="44"/>
      <c r="E35" s="55"/>
    </row>
    <row r="36" spans="1:5" ht="12.75" customHeight="1" hidden="1">
      <c r="A36" s="44"/>
      <c r="E36" s="55"/>
    </row>
    <row r="37" spans="1:5" ht="12.75" customHeight="1" hidden="1">
      <c r="A37" s="44"/>
      <c r="E37" s="55"/>
    </row>
    <row r="38" spans="1:5" ht="12.75" customHeight="1" hidden="1">
      <c r="A38" s="44"/>
      <c r="E38" s="55"/>
    </row>
    <row r="39" spans="1:5" ht="12.75" customHeight="1" hidden="1">
      <c r="A39" s="44"/>
      <c r="E39" s="55"/>
    </row>
    <row r="40" spans="1:5" ht="32.25" customHeight="1">
      <c r="A40" s="154" t="s">
        <v>29</v>
      </c>
      <c r="B40" s="154"/>
      <c r="C40" s="154"/>
      <c r="D40" s="154"/>
      <c r="E40" s="154"/>
    </row>
    <row r="41" spans="1:5" ht="7.5" customHeight="1">
      <c r="A41" s="154"/>
      <c r="B41" s="154"/>
      <c r="C41" s="154"/>
      <c r="D41" s="154"/>
      <c r="E41" s="154"/>
    </row>
    <row r="42" spans="1:5" ht="12.75" hidden="1">
      <c r="A42" s="45"/>
      <c r="B42" s="45"/>
      <c r="C42" s="45"/>
      <c r="D42" s="45"/>
      <c r="E42" s="45"/>
    </row>
    <row r="43" spans="1:5" ht="12.75" customHeight="1">
      <c r="A43" s="155" t="s">
        <v>30</v>
      </c>
      <c r="B43" s="156" t="s">
        <v>9</v>
      </c>
      <c r="C43" s="156"/>
      <c r="D43" s="156"/>
      <c r="E43" s="156"/>
    </row>
    <row r="44" spans="1:5" ht="24">
      <c r="A44" s="155"/>
      <c r="B44" s="46" t="s">
        <v>10</v>
      </c>
      <c r="C44" s="47" t="s">
        <v>11</v>
      </c>
      <c r="D44" s="47" t="s">
        <v>12</v>
      </c>
      <c r="E44" s="48" t="s">
        <v>13</v>
      </c>
    </row>
    <row r="45" spans="1:5" ht="26.25" customHeight="1">
      <c r="A45" s="49" t="s">
        <v>31</v>
      </c>
      <c r="B45" s="50">
        <f>B46+B47</f>
        <v>530779.28</v>
      </c>
      <c r="C45" s="50">
        <f>C46+C47</f>
        <v>1958443.78</v>
      </c>
      <c r="D45" s="50">
        <f>D46+D47</f>
        <v>3201780.54</v>
      </c>
      <c r="E45" s="50">
        <f>E46+E47</f>
        <v>2897505.6900000004</v>
      </c>
    </row>
    <row r="46" spans="1:9" ht="15" customHeight="1">
      <c r="A46" s="51" t="s">
        <v>32</v>
      </c>
      <c r="B46" s="52">
        <f>'ZSO Kowary'!B52+'ZST i L Piechowice'!B52+'ZPR-W Szkl.Por'!B52+'ZSS Miłków'!B52+'ZSO iMS Szklarska Por.'!B36+'DWDz Szkl.Por'!B36+'PPPP Kowary'!B36+'PPP Szkl.Por.'!B36+'SSM Złoty Widok'!B36+'Dom Dziecka'!B40</f>
        <v>337922.5</v>
      </c>
      <c r="C46" s="52">
        <f>'ZSO Kowary'!C52+'ZST i L Piechowice'!C52+'ZPR-W Szkl.Por'!C52+'ZSS Miłków'!C52+'ZSO iMS Szklarska Por.'!C36+'DWDz Szkl.Por'!C36+'PPPP Kowary'!C36+'PPP Szkl.Por.'!C36+'SSM Złoty Widok'!C36+'Dom Dziecka'!C40</f>
        <v>1227564.16</v>
      </c>
      <c r="D46" s="52">
        <f>'ZSO Kowary'!D52+'ZST i L Piechowice'!D52+'ZPR-W Szkl.Por'!D52+'ZSS Miłków'!D52+'ZSO iMS Szklarska Por.'!D36+'DWDz Szkl.Por'!D36+'PPPP Kowary'!D36+'PPP Szkl.Por.'!D36+'SSM Złoty Widok'!D36+'Dom Dziecka'!D40</f>
        <v>1838233.15</v>
      </c>
      <c r="E46" s="52">
        <f>'ZSO Kowary'!E52+'ZST i L Piechowice'!E52+'ZPR-W Szkl.Por'!E52+'ZSS Miłków'!E52+'ZSO iMS Szklarska Por.'!E36+'DWDz Szkl.Por'!E36+'PPPP Kowary'!E36+'PPP Szkl.Por.'!E36+'SSM Złoty Widok'!E36+'Dom Dziecka'!E40</f>
        <v>1710327.92</v>
      </c>
      <c r="F46" s="55"/>
      <c r="G46" s="55"/>
      <c r="H46" s="55"/>
      <c r="I46" s="55"/>
    </row>
    <row r="47" spans="1:9" ht="47.25">
      <c r="A47" s="56" t="s">
        <v>33</v>
      </c>
      <c r="B47" s="57">
        <f>B49+B50+B51+B52+B53+B54+B55+B56+B57+B58+B59+B60+B61+B62+B63+B64+B65+B66+B67+B68+B69+B70</f>
        <v>192856.78000000003</v>
      </c>
      <c r="C47" s="57">
        <f>C49+C50+C51+C52+C53+C54+C55+C56+C57+C58+C59+C60+C61+C62+C63+C64+C65+C66+C67+C68+C69+C70</f>
        <v>730879.6200000001</v>
      </c>
      <c r="D47" s="57">
        <f>D49+D50+D51+D52+D53+D54+D55+D56+D57+D58+D59+D60+D61+D62+D63+D64+D65+D66+D67+D68+D69+D70</f>
        <v>1363547.39</v>
      </c>
      <c r="E47" s="57">
        <f>E49+E50+E51+E52+E53+E54+E55+E56+E57+E58+E59+E60+E61+E62+E63+E64+E65+E66+E67+E68+E69+E70</f>
        <v>1187177.7700000003</v>
      </c>
      <c r="F47" s="55"/>
      <c r="G47" s="55"/>
      <c r="H47" s="55"/>
      <c r="I47" s="55"/>
    </row>
    <row r="48" spans="1:9" ht="12.75">
      <c r="A48" s="58" t="s">
        <v>34</v>
      </c>
      <c r="B48" s="59"/>
      <c r="C48" s="60"/>
      <c r="D48" s="60"/>
      <c r="E48" s="61"/>
      <c r="F48" s="55"/>
      <c r="G48" s="55"/>
      <c r="H48" s="55"/>
      <c r="I48" s="55"/>
    </row>
    <row r="49" spans="1:9" ht="12.75">
      <c r="A49" s="62" t="s">
        <v>35</v>
      </c>
      <c r="B49" s="63">
        <f>'ZSO Kowary'!B55+'ZST i L Piechowice'!B55+'ZPR-W Szkl.Por'!B55+'ZSS Miłków'!B55+'ZSO iMS Szklarska Por.'!B39+'DWDz Szkl.Por'!B39+'PPPP Kowary'!B39+'PPP Szkl.Por.'!B39+'SSM Złoty Widok'!B39+'Dom Dziecka'!B43</f>
        <v>19911.23</v>
      </c>
      <c r="C49" s="63">
        <f>'ZSO Kowary'!C55+'ZST i L Piechowice'!C55+'ZPR-W Szkl.Por'!C55+'ZSS Miłków'!C55+'ZSO iMS Szklarska Por.'!C39+'DWDz Szkl.Por'!C39+'PPPP Kowary'!C39+'PPP Szkl.Por.'!C39+'SSM Złoty Widok'!C39+'Dom Dziecka'!C43</f>
        <v>91472.79000000002</v>
      </c>
      <c r="D49" s="63">
        <f>'ZSO Kowary'!D55+'ZST i L Piechowice'!D55+'ZPR-W Szkl.Por'!D55+'ZSS Miłków'!D55+'ZSO iMS Szklarska Por.'!D39+'DWDz Szkl.Por'!D39+'PPPP Kowary'!D39+'PPP Szkl.Por.'!D39+'SSM Złoty Widok'!D39+'Dom Dziecka'!D43</f>
        <v>323375.04000000004</v>
      </c>
      <c r="E49" s="63">
        <f>'ZSO Kowary'!E55+'ZST i L Piechowice'!E55+'ZPR-W Szkl.Por'!E55+'ZSS Miłków'!E55+'ZSO iMS Szklarska Por.'!E39+'DWDz Szkl.Por'!E39+'PPPP Kowary'!E39+'PPP Szkl.Por.'!E39+'SSM Złoty Widok'!E39+'Dom Dziecka'!E43</f>
        <v>288111.14</v>
      </c>
      <c r="F49" s="55"/>
      <c r="G49" s="55"/>
      <c r="H49" s="55"/>
      <c r="I49" s="55"/>
    </row>
    <row r="50" spans="1:9" ht="25.5">
      <c r="A50" s="62" t="s">
        <v>36</v>
      </c>
      <c r="B50" s="63">
        <f>'ZSO Kowary'!B56+'ZST i L Piechowice'!B56+'ZPR-W Szkl.Por'!B56+'ZSS Miłków'!B56+'ZSO iMS Szklarska Por.'!B40+'DWDz Szkl.Por'!B40+'PPPP Kowary'!B40+'PPP Szkl.Por.'!B40+'SSM Złoty Widok'!B40+'Dom Dziecka'!B44</f>
        <v>0</v>
      </c>
      <c r="C50" s="63">
        <f>'ZSO Kowary'!C56+'ZST i L Piechowice'!C56+'ZPR-W Szkl.Por'!C56+'ZSS Miłków'!C56+'ZSO iMS Szklarska Por.'!C40+'DWDz Szkl.Por'!C40+'PPPP Kowary'!C40+'PPP Szkl.Por.'!C40+'SSM Złoty Widok'!C40+'Dom Dziecka'!C44</f>
        <v>0</v>
      </c>
      <c r="D50" s="63">
        <f>'ZSO Kowary'!D56+'ZST i L Piechowice'!D56+'ZPR-W Szkl.Por'!D56+'ZSS Miłków'!D56+'ZSO iMS Szklarska Por.'!D40+'DWDz Szkl.Por'!D40+'PPPP Kowary'!D40+'PPP Szkl.Por.'!D40+'SSM Złoty Widok'!D40+'Dom Dziecka'!D44</f>
        <v>70231.66</v>
      </c>
      <c r="E50" s="63">
        <f>'ZSO Kowary'!E56+'ZST i L Piechowice'!E56+'ZPR-W Szkl.Por'!E56+'ZSS Miłków'!E56+'ZSO iMS Szklarska Por.'!E40+'DWDz Szkl.Por'!E40+'PPPP Kowary'!E40+'PPP Szkl.Por.'!E40+'SSM Złoty Widok'!E40+'Dom Dziecka'!E44</f>
        <v>99338.58</v>
      </c>
      <c r="F50" s="55"/>
      <c r="G50" s="55"/>
      <c r="H50" s="55"/>
      <c r="I50" s="55"/>
    </row>
    <row r="51" spans="1:9" ht="12.75">
      <c r="A51" s="62" t="s">
        <v>37</v>
      </c>
      <c r="B51" s="63">
        <f>'ZSO Kowary'!B57+'ZST i L Piechowice'!B57+'ZPR-W Szkl.Por'!B57+'ZSS Miłków'!B57+'ZSO iMS Szklarska Por.'!B41+'DWDz Szkl.Por'!B41+'PPPP Kowary'!B41+'PPP Szkl.Por.'!B41+'SSM Złoty Widok'!B41+'Dom Dziecka'!B45</f>
        <v>0</v>
      </c>
      <c r="C51" s="63">
        <f>'ZSO Kowary'!C57+'ZST i L Piechowice'!C57+'ZPR-W Szkl.Por'!C57+'ZSS Miłków'!C57+'ZSO iMS Szklarska Por.'!C41+'DWDz Szkl.Por'!C41+'PPPP Kowary'!C41+'PPP Szkl.Por.'!C41+'SSM Złoty Widok'!C41+'Dom Dziecka'!C45</f>
        <v>0</v>
      </c>
      <c r="D51" s="63">
        <f>'ZSO Kowary'!D57+'ZST i L Piechowice'!D57+'ZPR-W Szkl.Por'!D57+'ZSS Miłków'!D57+'ZSO iMS Szklarska Por.'!D41+'DWDz Szkl.Por'!D41+'PPPP Kowary'!D41+'PPP Szkl.Por.'!D41+'SSM Złoty Widok'!D41+'Dom Dziecka'!D45</f>
        <v>8897.69</v>
      </c>
      <c r="E51" s="63">
        <f>'ZSO Kowary'!E57+'ZST i L Piechowice'!E57+'ZPR-W Szkl.Por'!E57+'ZSS Miłków'!E57+'ZSO iMS Szklarska Por.'!E41+'DWDz Szkl.Por'!E41+'PPPP Kowary'!E41+'PPP Szkl.Por.'!E41+'SSM Złoty Widok'!E41+'Dom Dziecka'!E45</f>
        <v>11114.740000000002</v>
      </c>
      <c r="F51" s="55"/>
      <c r="G51" s="55"/>
      <c r="H51" s="55"/>
      <c r="I51" s="55"/>
    </row>
    <row r="52" spans="1:9" ht="12.75">
      <c r="A52" s="62" t="s">
        <v>38</v>
      </c>
      <c r="B52" s="63">
        <f>'ZSO Kowary'!B58+'ZST i L Piechowice'!B58+'ZPR-W Szkl.Por'!B58+'ZSS Miłków'!B58+'ZSO iMS Szklarska Por.'!B42+'DWDz Szkl.Por'!B42+'PPPP Kowary'!B42+'PPP Szkl.Por.'!B42+'SSM Złoty Widok'!B42+'Dom Dziecka'!B46</f>
        <v>1424.86</v>
      </c>
      <c r="C52" s="63">
        <f>'ZSO Kowary'!C58+'ZST i L Piechowice'!C58+'ZPR-W Szkl.Por'!C58+'ZSS Miłków'!C58+'ZSO iMS Szklarska Por.'!C42+'DWDz Szkl.Por'!C42+'PPPP Kowary'!C42+'PPP Szkl.Por.'!C42+'SSM Złoty Widok'!C42+'Dom Dziecka'!C46</f>
        <v>20087.16</v>
      </c>
      <c r="D52" s="63">
        <f>'ZSO Kowary'!D58+'ZST i L Piechowice'!D58+'ZPR-W Szkl.Por'!D58+'ZSS Miłków'!D58+'ZSO iMS Szklarska Por.'!D42+'DWDz Szkl.Por'!D42+'PPPP Kowary'!D42+'PPP Szkl.Por.'!D42+'SSM Złoty Widok'!D42+'Dom Dziecka'!D46</f>
        <v>24353.12</v>
      </c>
      <c r="E52" s="63">
        <f>'ZSO Kowary'!E58+'ZST i L Piechowice'!E58+'ZPR-W Szkl.Por'!E58+'ZSS Miłków'!E58+'ZSO iMS Szklarska Por.'!E42+'DWDz Szkl.Por'!E42+'PPPP Kowary'!E42+'PPP Szkl.Por.'!E42+'SSM Złoty Widok'!E42+'Dom Dziecka'!E46</f>
        <v>18273.129999999997</v>
      </c>
      <c r="F52" s="55"/>
      <c r="G52" s="55"/>
      <c r="H52" s="55"/>
      <c r="I52" s="55"/>
    </row>
    <row r="53" spans="1:9" ht="25.5">
      <c r="A53" s="62" t="s">
        <v>39</v>
      </c>
      <c r="B53" s="63">
        <f>'ZSO Kowary'!B59+'ZST i L Piechowice'!B59+'ZPR-W Szkl.Por'!B59+'ZSS Miłków'!B59+'ZSO iMS Szklarska Por.'!B43+'DWDz Szkl.Por'!B43+'PPPP Kowary'!B43+'PPP Szkl.Por.'!B43+'SSM Złoty Widok'!B43+'Dom Dziecka'!B47</f>
        <v>0</v>
      </c>
      <c r="C53" s="63">
        <f>'ZSO Kowary'!C59+'ZST i L Piechowice'!C59+'ZPR-W Szkl.Por'!C59+'ZSS Miłków'!C59+'ZSO iMS Szklarska Por.'!C43+'DWDz Szkl.Por'!C43+'PPPP Kowary'!C43+'PPP Szkl.Por.'!C43+'SSM Złoty Widok'!C43+'Dom Dziecka'!C47</f>
        <v>0</v>
      </c>
      <c r="D53" s="63">
        <f>'ZSO Kowary'!D59+'ZST i L Piechowice'!D59+'ZPR-W Szkl.Por'!D59+'ZSS Miłków'!D59+'ZSO iMS Szklarska Por.'!D43+'DWDz Szkl.Por'!D43+'PPPP Kowary'!D43+'PPP Szkl.Por.'!D43+'SSM Złoty Widok'!D43+'Dom Dziecka'!D47</f>
        <v>0</v>
      </c>
      <c r="E53" s="63">
        <f>'ZSO Kowary'!E59+'ZST i L Piechowice'!E59+'ZPR-W Szkl.Por'!E59+'ZSS Miłków'!E59+'ZSO iMS Szklarska Por.'!E43+'DWDz Szkl.Por'!E43+'PPPP Kowary'!E43+'PPP Szkl.Por.'!E43+'SSM Złoty Widok'!E43+'Dom Dziecka'!E47</f>
        <v>1630.88</v>
      </c>
      <c r="F53" s="55"/>
      <c r="G53" s="55"/>
      <c r="H53" s="55"/>
      <c r="I53" s="55"/>
    </row>
    <row r="54" spans="1:9" ht="12.75">
      <c r="A54" s="62" t="s">
        <v>40</v>
      </c>
      <c r="B54" s="63">
        <f>'ZSO Kowary'!B60+'ZST i L Piechowice'!B60+'ZPR-W Szkl.Por'!B60+'ZSS Miłków'!B60+'ZSO iMS Szklarska Por.'!B44+'DWDz Szkl.Por'!B44+'PPPP Kowary'!B44+'PPP Szkl.Por.'!B44+'SSM Złoty Widok'!B44+'Dom Dziecka'!B48</f>
        <v>0</v>
      </c>
      <c r="C54" s="63">
        <f>'ZSO Kowary'!C60+'ZST i L Piechowice'!C60+'ZPR-W Szkl.Por'!C60+'ZSS Miłków'!C60+'ZSO iMS Szklarska Por.'!C44+'DWDz Szkl.Por'!C44+'PPPP Kowary'!C44+'PPP Szkl.Por.'!C44+'SSM Złoty Widok'!C44+'Dom Dziecka'!C48</f>
        <v>0</v>
      </c>
      <c r="D54" s="63">
        <f>'ZSO Kowary'!D60+'ZST i L Piechowice'!D60+'ZPR-W Szkl.Por'!D60+'ZSS Miłków'!D60+'ZSO iMS Szklarska Por.'!D44+'DWDz Szkl.Por'!D44+'PPPP Kowary'!D44+'PPP Szkl.Por.'!D44+'SSM Złoty Widok'!D44+'Dom Dziecka'!D48</f>
        <v>0</v>
      </c>
      <c r="E54" s="63">
        <f>'ZSO Kowary'!E60+'ZST i L Piechowice'!E60+'ZPR-W Szkl.Por'!E60+'ZSS Miłków'!E60+'ZSO iMS Szklarska Por.'!E44+'DWDz Szkl.Por'!E44+'PPPP Kowary'!E44+'PPP Szkl.Por.'!E44+'SSM Złoty Widok'!E44+'Dom Dziecka'!E48</f>
        <v>0</v>
      </c>
      <c r="F54" s="55"/>
      <c r="G54" s="55"/>
      <c r="H54" s="55"/>
      <c r="I54" s="55"/>
    </row>
    <row r="55" spans="1:9" ht="12.75">
      <c r="A55" s="62" t="s">
        <v>41</v>
      </c>
      <c r="B55" s="63">
        <f>'ZSO Kowary'!B61+'ZST i L Piechowice'!B61+'ZPR-W Szkl.Por'!B61+'ZSS Miłków'!B61+'ZSO iMS Szklarska Por.'!B45+'DWDz Szkl.Por'!B45+'PPPP Kowary'!B45+'PPP Szkl.Por.'!B45+'SSM Złoty Widok'!B45+'Dom Dziecka'!B49</f>
        <v>56986.9</v>
      </c>
      <c r="C55" s="63">
        <f>'ZSO Kowary'!C61+'ZST i L Piechowice'!C61+'ZPR-W Szkl.Por'!C61+'ZSS Miłków'!C61+'ZSO iMS Szklarska Por.'!C45+'DWDz Szkl.Por'!C45+'PPPP Kowary'!C45+'PPP Szkl.Por.'!C45+'SSM Złoty Widok'!C45+'Dom Dziecka'!C49</f>
        <v>100050.66</v>
      </c>
      <c r="D55" s="63">
        <f>'ZSO Kowary'!D61+'ZST i L Piechowice'!D61+'ZPR-W Szkl.Por'!D61+'ZSS Miłków'!D61+'ZSO iMS Szklarska Por.'!D45+'DWDz Szkl.Por'!D45+'PPPP Kowary'!D45+'PPP Szkl.Por.'!D45+'SSM Złoty Widok'!D45+'Dom Dziecka'!D49</f>
        <v>98972.04000000001</v>
      </c>
      <c r="E55" s="63">
        <f>'ZSO Kowary'!E61+'ZST i L Piechowice'!E61+'ZPR-W Szkl.Por'!E61+'ZSS Miłków'!E61+'ZSO iMS Szklarska Por.'!E45+'DWDz Szkl.Por'!E45+'PPPP Kowary'!E45+'PPP Szkl.Por.'!E45+'SSM Złoty Widok'!E45+'Dom Dziecka'!E49</f>
        <v>42439.990000000005</v>
      </c>
      <c r="F55" s="55"/>
      <c r="G55" s="55"/>
      <c r="H55" s="55"/>
      <c r="I55" s="55"/>
    </row>
    <row r="56" spans="1:9" ht="12.75">
      <c r="A56" s="62" t="s">
        <v>42</v>
      </c>
      <c r="B56" s="63">
        <f>'ZSO Kowary'!B62+'ZST i L Piechowice'!B62+'ZPR-W Szkl.Por'!B62+'ZSS Miłków'!B62+'ZSO iMS Szklarska Por.'!B46+'DWDz Szkl.Por'!B46+'PPPP Kowary'!B46+'PPP Szkl.Por.'!B46+'SSM Złoty Widok'!B46+'Dom Dziecka'!B50</f>
        <v>1040</v>
      </c>
      <c r="C56" s="63">
        <f>'ZSO Kowary'!C62+'ZST i L Piechowice'!C62+'ZPR-W Szkl.Por'!C62+'ZSS Miłków'!C62+'ZSO iMS Szklarska Por.'!C46+'DWDz Szkl.Por'!C46+'PPPP Kowary'!C46+'PPP Szkl.Por.'!C46+'SSM Złoty Widok'!C46+'Dom Dziecka'!C50</f>
        <v>6355</v>
      </c>
      <c r="D56" s="63">
        <f>'ZSO Kowary'!D62+'ZST i L Piechowice'!D62+'ZPR-W Szkl.Por'!D62+'ZSS Miłków'!D62+'ZSO iMS Szklarska Por.'!D46+'DWDz Szkl.Por'!D46+'PPPP Kowary'!D46+'PPP Szkl.Por.'!D46+'SSM Złoty Widok'!D46+'Dom Dziecka'!D50</f>
        <v>12108</v>
      </c>
      <c r="E56" s="63">
        <f>'ZSO Kowary'!E62+'ZST i L Piechowice'!E62+'ZPR-W Szkl.Por'!E62+'ZSS Miłków'!E62+'ZSO iMS Szklarska Por.'!E46+'DWDz Szkl.Por'!E46+'PPPP Kowary'!E46+'PPP Szkl.Por.'!E46+'SSM Złoty Widok'!E46+'Dom Dziecka'!E50</f>
        <v>3212</v>
      </c>
      <c r="F56" s="55"/>
      <c r="G56" s="55"/>
      <c r="H56" s="55"/>
      <c r="I56" s="55"/>
    </row>
    <row r="57" spans="1:9" ht="25.5">
      <c r="A57" s="62" t="s">
        <v>43</v>
      </c>
      <c r="B57" s="63">
        <f>'ZSO Kowary'!B63+'ZST i L Piechowice'!B63+'ZPR-W Szkl.Por'!B63+'ZSS Miłków'!B63+'ZSO iMS Szklarska Por.'!B47+'DWDz Szkl.Por'!B47+'PPPP Kowary'!B47+'PPP Szkl.Por.'!B47+'SSM Złoty Widok'!B47+'Dom Dziecka'!B51</f>
        <v>5152</v>
      </c>
      <c r="C57" s="63">
        <f>'ZSO Kowary'!C63+'ZST i L Piechowice'!C63+'ZPR-W Szkl.Por'!C63+'ZSS Miłków'!C63+'ZSO iMS Szklarska Por.'!C47+'DWDz Szkl.Por'!C47+'PPPP Kowary'!C47+'PPP Szkl.Por.'!C47+'SSM Złoty Widok'!C47+'Dom Dziecka'!C51</f>
        <v>10239.3</v>
      </c>
      <c r="D57" s="63">
        <f>'ZSO Kowary'!D63+'ZST i L Piechowice'!D63+'ZPR-W Szkl.Por'!D63+'ZSS Miłków'!D63+'ZSO iMS Szklarska Por.'!D47+'DWDz Szkl.Por'!D47+'PPPP Kowary'!D47+'PPP Szkl.Por.'!D47+'SSM Złoty Widok'!D47+'Dom Dziecka'!D51</f>
        <v>9383.720000000001</v>
      </c>
      <c r="E57" s="63">
        <f>'ZSO Kowary'!E63+'ZST i L Piechowice'!E63+'ZPR-W Szkl.Por'!E63+'ZSS Miłków'!E63+'ZSO iMS Szklarska Por.'!E47+'DWDz Szkl.Por'!E47+'PPPP Kowary'!E47+'PPP Szkl.Por.'!E47+'SSM Złoty Widok'!E47+'Dom Dziecka'!E51</f>
        <v>2935.07</v>
      </c>
      <c r="F57" s="55"/>
      <c r="G57" s="55"/>
      <c r="H57" s="55"/>
      <c r="I57" s="55"/>
    </row>
    <row r="58" spans="1:9" ht="12.75">
      <c r="A58" s="62" t="s">
        <v>44</v>
      </c>
      <c r="B58" s="63">
        <f>'ZSO Kowary'!B64+'ZST i L Piechowice'!B64+'ZPR-W Szkl.Por'!B64+'ZSS Miłków'!B64+'ZSO iMS Szklarska Por.'!B48+'DWDz Szkl.Por'!B48+'PPPP Kowary'!B48+'PPP Szkl.Por.'!B48+'SSM Złoty Widok'!B48+'Dom Dziecka'!B52</f>
        <v>4697.93</v>
      </c>
      <c r="C58" s="63">
        <f>'ZSO Kowary'!C64+'ZST i L Piechowice'!C64+'ZPR-W Szkl.Por'!C64+'ZSS Miłków'!C64+'ZSO iMS Szklarska Por.'!C48+'DWDz Szkl.Por'!C48+'PPPP Kowary'!C48+'PPP Szkl.Por.'!C48+'SSM Złoty Widok'!C48+'Dom Dziecka'!C52</f>
        <v>52582.61</v>
      </c>
      <c r="D58" s="63">
        <f>'ZSO Kowary'!D64+'ZST i L Piechowice'!D64+'ZPR-W Szkl.Por'!D64+'ZSS Miłków'!D64+'ZSO iMS Szklarska Por.'!D48+'DWDz Szkl.Por'!D48+'PPPP Kowary'!D48+'PPP Szkl.Por.'!D48+'SSM Złoty Widok'!D48+'Dom Dziecka'!D52</f>
        <v>109402.61999999998</v>
      </c>
      <c r="E58" s="63">
        <f>'ZSO Kowary'!E64+'ZST i L Piechowice'!E64+'ZPR-W Szkl.Por'!E64+'ZSS Miłków'!E64+'ZSO iMS Szklarska Por.'!E48+'DWDz Szkl.Por'!E48+'PPPP Kowary'!E48+'PPP Szkl.Por.'!E48+'SSM Złoty Widok'!E48+'Dom Dziecka'!E52</f>
        <v>123928.41</v>
      </c>
      <c r="F58" s="55"/>
      <c r="G58" s="55"/>
      <c r="H58" s="55"/>
      <c r="I58" s="55"/>
    </row>
    <row r="59" spans="1:9" ht="12.75">
      <c r="A59" s="62" t="s">
        <v>45</v>
      </c>
      <c r="B59" s="63">
        <f>'ZSO Kowary'!B65+'ZST i L Piechowice'!B65+'ZPR-W Szkl.Por'!B65+'ZSS Miłków'!B65+'ZSO iMS Szklarska Por.'!B49+'DWDz Szkl.Por'!B49+'PPPP Kowary'!B49+'PPP Szkl.Por.'!B49+'SSM Złoty Widok'!B49+'Dom Dziecka'!B53</f>
        <v>0</v>
      </c>
      <c r="C59" s="63">
        <f>'ZSO Kowary'!C65+'ZST i L Piechowice'!C65+'ZPR-W Szkl.Por'!C65+'ZSS Miłków'!C65+'ZSO iMS Szklarska Por.'!C49+'DWDz Szkl.Por'!C49+'PPPP Kowary'!C49+'PPP Szkl.Por.'!C49+'SSM Złoty Widok'!C49+'Dom Dziecka'!C53</f>
        <v>371.95</v>
      </c>
      <c r="D59" s="63">
        <f>'ZSO Kowary'!D65+'ZST i L Piechowice'!D65+'ZPR-W Szkl.Por'!D65+'ZSS Miłków'!D65+'ZSO iMS Szklarska Por.'!D49+'DWDz Szkl.Por'!D49+'PPPP Kowary'!D49+'PPP Szkl.Por.'!D49+'SSM Złoty Widok'!D49+'Dom Dziecka'!D53</f>
        <v>0</v>
      </c>
      <c r="E59" s="63">
        <f>'ZSO Kowary'!E65+'ZST i L Piechowice'!E65+'ZPR-W Szkl.Por'!E65+'ZSS Miłków'!E65+'ZSO iMS Szklarska Por.'!E49+'DWDz Szkl.Por'!E49+'PPPP Kowary'!E49+'PPP Szkl.Por.'!E49+'SSM Złoty Widok'!E49+'Dom Dziecka'!E53</f>
        <v>0</v>
      </c>
      <c r="F59" s="55"/>
      <c r="G59" s="55"/>
      <c r="H59" s="55"/>
      <c r="I59" s="55"/>
    </row>
    <row r="60" spans="1:9" ht="12.75">
      <c r="A60" s="62" t="s">
        <v>46</v>
      </c>
      <c r="B60" s="63">
        <f>'ZSO Kowary'!B66+'ZST i L Piechowice'!B66+'ZPR-W Szkl.Por'!B66+'ZSS Miłków'!B66+'ZSO iMS Szklarska Por.'!B50+'DWDz Szkl.Por'!B50+'PPPP Kowary'!B50+'PPP Szkl.Por.'!B50+'SSM Złoty Widok'!B50+'Dom Dziecka'!B54</f>
        <v>0</v>
      </c>
      <c r="C60" s="63">
        <f>'ZSO Kowary'!C66+'ZST i L Piechowice'!C66+'ZPR-W Szkl.Por'!C66+'ZSS Miłków'!C66+'ZSO iMS Szklarska Por.'!C50+'DWDz Szkl.Por'!C50+'PPPP Kowary'!C50+'PPP Szkl.Por.'!C50+'SSM Złoty Widok'!C50+'Dom Dziecka'!C54</f>
        <v>0</v>
      </c>
      <c r="D60" s="63">
        <f>'ZSO Kowary'!D66+'ZST i L Piechowice'!D66+'ZPR-W Szkl.Por'!D66+'ZSS Miłków'!D66+'ZSO iMS Szklarska Por.'!D50+'DWDz Szkl.Por'!D50+'PPPP Kowary'!D50+'PPP Szkl.Por.'!D50+'SSM Złoty Widok'!D50+'Dom Dziecka'!D54</f>
        <v>562.44</v>
      </c>
      <c r="E60" s="63">
        <f>'ZSO Kowary'!E66+'ZST i L Piechowice'!E66+'ZPR-W Szkl.Por'!E66+'ZSS Miłków'!E66+'ZSO iMS Szklarska Por.'!E50+'DWDz Szkl.Por'!E50+'PPPP Kowary'!E50+'PPP Szkl.Por.'!E50+'SSM Złoty Widok'!E50+'Dom Dziecka'!E54</f>
        <v>0</v>
      </c>
      <c r="F60" s="55"/>
      <c r="G60" s="55"/>
      <c r="H60" s="55"/>
      <c r="I60" s="55"/>
    </row>
    <row r="61" spans="1:9" ht="25.5">
      <c r="A61" s="62" t="s">
        <v>47</v>
      </c>
      <c r="B61" s="63">
        <f>'ZSO Kowary'!B67+'ZST i L Piechowice'!B67+'ZPR-W Szkl.Por'!B67+'ZSS Miłków'!B67+'ZSO iMS Szklarska Por.'!B51+'DWDz Szkl.Por'!B51+'PPPP Kowary'!B51+'PPP Szkl.Por.'!B51+'SSM Złoty Widok'!B51+'Dom Dziecka'!B55</f>
        <v>8143.66</v>
      </c>
      <c r="C61" s="63">
        <f>'ZSO Kowary'!C67+'ZST i L Piechowice'!C67+'ZPR-W Szkl.Por'!C67+'ZSS Miłków'!C67+'ZSO iMS Szklarska Por.'!C51+'DWDz Szkl.Por'!C51+'PPPP Kowary'!C51+'PPP Szkl.Por.'!C51+'SSM Złoty Widok'!C51+'Dom Dziecka'!C55</f>
        <v>24311.18</v>
      </c>
      <c r="D61" s="63">
        <f>'ZSO Kowary'!D67+'ZST i L Piechowice'!D67+'ZPR-W Szkl.Por'!D67+'ZSS Miłków'!D67+'ZSO iMS Szklarska Por.'!D51+'DWDz Szkl.Por'!D51+'PPPP Kowary'!D51+'PPP Szkl.Por.'!D51+'SSM Złoty Widok'!D51+'Dom Dziecka'!D55</f>
        <v>33255.47</v>
      </c>
      <c r="E61" s="63">
        <f>'ZSO Kowary'!E67+'ZST i L Piechowice'!E67+'ZPR-W Szkl.Por'!E67+'ZSS Miłków'!E67+'ZSO iMS Szklarska Por.'!E51+'DWDz Szkl.Por'!E51+'PPPP Kowary'!E51+'PPP Szkl.Por.'!E51+'SSM Złoty Widok'!E51+'Dom Dziecka'!E55</f>
        <v>20700.609999999997</v>
      </c>
      <c r="F61" s="55"/>
      <c r="G61" s="55"/>
      <c r="H61" s="55"/>
      <c r="I61" s="55"/>
    </row>
    <row r="62" spans="1:9" ht="12.75">
      <c r="A62" s="62" t="s">
        <v>48</v>
      </c>
      <c r="B62" s="63">
        <f>'ZSO Kowary'!B68+'ZST i L Piechowice'!B68+'ZPR-W Szkl.Por'!B68+'ZSS Miłków'!B68+'ZSO iMS Szklarska Por.'!B52+'DWDz Szkl.Por'!B52+'PPPP Kowary'!B52+'PPP Szkl.Por.'!B52+'SSM Złoty Widok'!B52+'Dom Dziecka'!B56</f>
        <v>0</v>
      </c>
      <c r="C62" s="63">
        <f>'ZSO Kowary'!C68+'ZST i L Piechowice'!C68+'ZPR-W Szkl.Por'!C68+'ZSS Miłków'!C68+'ZSO iMS Szklarska Por.'!C52+'DWDz Szkl.Por'!C52+'PPPP Kowary'!C52+'PPP Szkl.Por.'!C52+'SSM Złoty Widok'!C52+'Dom Dziecka'!C56</f>
        <v>0</v>
      </c>
      <c r="D62" s="63">
        <f>'ZSO Kowary'!D68+'ZST i L Piechowice'!D68+'ZPR-W Szkl.Por'!D68+'ZSS Miłków'!D68+'ZSO iMS Szklarska Por.'!D52+'DWDz Szkl.Por'!D52+'PPPP Kowary'!D52+'PPP Szkl.Por.'!D52+'SSM Złoty Widok'!D52+'Dom Dziecka'!D56</f>
        <v>0</v>
      </c>
      <c r="E62" s="63">
        <f>'ZSO Kowary'!E68+'ZST i L Piechowice'!E68+'ZPR-W Szkl.Por'!E68+'ZSS Miłków'!E68+'ZSO iMS Szklarska Por.'!E52+'DWDz Szkl.Por'!E52+'PPPP Kowary'!E52+'PPP Szkl.Por.'!E52+'SSM Złoty Widok'!E52+'Dom Dziecka'!E56</f>
        <v>0</v>
      </c>
      <c r="F62" s="55"/>
      <c r="G62" s="55"/>
      <c r="H62" s="55"/>
      <c r="I62" s="55"/>
    </row>
    <row r="63" spans="1:9" ht="12.75">
      <c r="A63" s="62" t="s">
        <v>49</v>
      </c>
      <c r="B63" s="63">
        <f>'ZSO Kowary'!B69+'ZST i L Piechowice'!B69+'ZPR-W Szkl.Por'!B69+'ZSS Miłków'!B69+'ZSO iMS Szklarska Por.'!B53+'DWDz Szkl.Por'!B53+'PPPP Kowary'!B53+'PPP Szkl.Por.'!B53+'SSM Złoty Widok'!B53+'Dom Dziecka'!B57</f>
        <v>0</v>
      </c>
      <c r="C63" s="63">
        <f>'ZSO Kowary'!C69+'ZST i L Piechowice'!C69+'ZPR-W Szkl.Por'!C69+'ZSS Miłków'!C69+'ZSO iMS Szklarska Por.'!C53+'DWDz Szkl.Por'!C53+'PPPP Kowary'!C53+'PPP Szkl.Por.'!C53+'SSM Złoty Widok'!C53+'Dom Dziecka'!C57</f>
        <v>3410.81</v>
      </c>
      <c r="D63" s="63">
        <f>'ZSO Kowary'!D69+'ZST i L Piechowice'!D69+'ZPR-W Szkl.Por'!D69+'ZSS Miłków'!D69+'ZSO iMS Szklarska Por.'!D53+'DWDz Szkl.Por'!D53+'PPPP Kowary'!D53+'PPP Szkl.Por.'!D53+'SSM Złoty Widok'!D53+'Dom Dziecka'!D57</f>
        <v>30751.9</v>
      </c>
      <c r="E63" s="63">
        <f>'ZSO Kowary'!E69+'ZST i L Piechowice'!E69+'ZPR-W Szkl.Por'!E69+'ZSS Miłków'!E69+'ZSO iMS Szklarska Por.'!E53+'DWDz Szkl.Por'!E53+'PPPP Kowary'!E53+'PPP Szkl.Por.'!E53+'SSM Złoty Widok'!E53+'Dom Dziecka'!E57</f>
        <v>18890.92</v>
      </c>
      <c r="F63" s="55"/>
      <c r="G63" s="55"/>
      <c r="H63" s="55"/>
      <c r="I63" s="55"/>
    </row>
    <row r="64" spans="1:9" ht="25.5">
      <c r="A64" s="62" t="s">
        <v>50</v>
      </c>
      <c r="B64" s="63">
        <f>'ZSO Kowary'!B70+'ZST i L Piechowice'!B70+'ZPR-W Szkl.Por'!B70+'ZSS Miłków'!B70+'ZSO iMS Szklarska Por.'!B54+'DWDz Szkl.Por'!B54+'PPPP Kowary'!B54+'PPP Szkl.Por.'!B54+'SSM Złoty Widok'!B54+'Dom Dziecka'!B58</f>
        <v>2297</v>
      </c>
      <c r="C64" s="63">
        <f>'ZSO Kowary'!C70+'ZST i L Piechowice'!C70+'ZPR-W Szkl.Por'!C70+'ZSS Miłków'!C70+'ZSO iMS Szklarska Por.'!C54+'DWDz Szkl.Por'!C54+'PPPP Kowary'!C54+'PPP Szkl.Por.'!C54+'SSM Złoty Widok'!C54+'Dom Dziecka'!C58</f>
        <v>28161</v>
      </c>
      <c r="D64" s="63">
        <f>'ZSO Kowary'!D70+'ZST i L Piechowice'!D70+'ZPR-W Szkl.Por'!D70+'ZSS Miłków'!D70+'ZSO iMS Szklarska Por.'!D54+'DWDz Szkl.Por'!D54+'PPPP Kowary'!D54+'PPP Szkl.Por.'!D54+'SSM Złoty Widok'!D54+'Dom Dziecka'!D58</f>
        <v>34395</v>
      </c>
      <c r="E64" s="63">
        <f>'ZSO Kowary'!E70+'ZST i L Piechowice'!E70+'ZPR-W Szkl.Por'!E70+'ZSS Miłków'!E70+'ZSO iMS Szklarska Por.'!E54+'DWDz Szkl.Por'!E54+'PPPP Kowary'!E54+'PPP Szkl.Por.'!E54+'SSM Złoty Widok'!E54+'Dom Dziecka'!E58</f>
        <v>44434</v>
      </c>
      <c r="F64" s="55"/>
      <c r="G64" s="55"/>
      <c r="H64" s="55"/>
      <c r="I64" s="55"/>
    </row>
    <row r="65" spans="1:9" ht="12.75">
      <c r="A65" s="62" t="s">
        <v>51</v>
      </c>
      <c r="B65" s="63">
        <f>'ZSO Kowary'!B71+'ZST i L Piechowice'!B71+'ZPR-W Szkl.Por'!B71+'ZSS Miłków'!B71+'ZSO iMS Szklarska Por.'!B55+'DWDz Szkl.Por'!B55+'PPPP Kowary'!B55+'PPP Szkl.Por.'!B55+'SSM Złoty Widok'!B55+'Dom Dziecka'!B59</f>
        <v>0</v>
      </c>
      <c r="C65" s="63">
        <f>'ZSO Kowary'!C71+'ZST i L Piechowice'!C71+'ZPR-W Szkl.Por'!C71+'ZSS Miłków'!C71+'ZSO iMS Szklarska Por.'!C55+'DWDz Szkl.Por'!C55+'PPPP Kowary'!C55+'PPP Szkl.Por.'!C55+'SSM Złoty Widok'!C55+'Dom Dziecka'!C59</f>
        <v>15996</v>
      </c>
      <c r="D65" s="63">
        <f>'ZSO Kowary'!D71+'ZST i L Piechowice'!D71+'ZPR-W Szkl.Por'!D71+'ZSS Miłków'!D71+'ZSO iMS Szklarska Por.'!D55+'DWDz Szkl.Por'!D55+'PPPP Kowary'!D55+'PPP Szkl.Por.'!D55+'SSM Złoty Widok'!D55+'Dom Dziecka'!D59</f>
        <v>0</v>
      </c>
      <c r="E65" s="63">
        <f>'ZSO Kowary'!E71+'ZST i L Piechowice'!E71+'ZPR-W Szkl.Por'!E71+'ZSS Miłków'!E71+'ZSO iMS Szklarska Por.'!E55+'DWDz Szkl.Por'!E55+'PPPP Kowary'!E55+'PPP Szkl.Por.'!E55+'SSM Złoty Widok'!E55+'Dom Dziecka'!E59</f>
        <v>0</v>
      </c>
      <c r="F65" s="55"/>
      <c r="G65" s="55"/>
      <c r="H65" s="55"/>
      <c r="I65" s="55"/>
    </row>
    <row r="66" spans="1:9" ht="25.5">
      <c r="A66" s="62" t="s">
        <v>52</v>
      </c>
      <c r="B66" s="63">
        <f>'ZSO Kowary'!B72+'ZST i L Piechowice'!B72+'ZPR-W Szkl.Por'!B72+'ZSS Miłków'!B72+'ZSO iMS Szklarska Por.'!B56+'DWDz Szkl.Por'!B56+'PPPP Kowary'!B56+'PPP Szkl.Por.'!B56+'SSM Złoty Widok'!B56+'Dom Dziecka'!B60</f>
        <v>0</v>
      </c>
      <c r="C66" s="63">
        <f>'ZSO Kowary'!C72+'ZST i L Piechowice'!C72+'ZPR-W Szkl.Por'!C72+'ZSS Miłków'!C72+'ZSO iMS Szklarska Por.'!C56+'DWDz Szkl.Por'!C56+'PPPP Kowary'!C56+'PPP Szkl.Por.'!C56+'SSM Złoty Widok'!C56+'Dom Dziecka'!C60</f>
        <v>0</v>
      </c>
      <c r="D66" s="63">
        <f>'ZSO Kowary'!D72+'ZST i L Piechowice'!D72+'ZPR-W Szkl.Por'!D72+'ZSS Miłków'!D72+'ZSO iMS Szklarska Por.'!D56+'DWDz Szkl.Por'!D56+'PPPP Kowary'!D56+'PPP Szkl.Por.'!D56+'SSM Złoty Widok'!D56+'Dom Dziecka'!D60</f>
        <v>13261.32</v>
      </c>
      <c r="E66" s="63">
        <f>'ZSO Kowary'!E72+'ZST i L Piechowice'!E72+'ZPR-W Szkl.Por'!E72+'ZSS Miłków'!E72+'ZSO iMS Szklarska Por.'!E56+'DWDz Szkl.Por'!E56+'PPPP Kowary'!E56+'PPP Szkl.Por.'!E56+'SSM Złoty Widok'!E56+'Dom Dziecka'!E60</f>
        <v>0</v>
      </c>
      <c r="F66" s="55"/>
      <c r="G66" s="55"/>
      <c r="H66" s="55"/>
      <c r="I66" s="55"/>
    </row>
    <row r="67" spans="1:9" ht="38.25">
      <c r="A67" s="62" t="s">
        <v>53</v>
      </c>
      <c r="B67" s="63">
        <f>'ZSO Kowary'!B73+'ZST i L Piechowice'!B73+'ZPR-W Szkl.Por'!B73+'ZSS Miłków'!B73+'ZSO iMS Szklarska Por.'!B57+'DWDz Szkl.Por'!B57+'PPPP Kowary'!B57+'PPP Szkl.Por.'!B57+'SSM Złoty Widok'!B57+'Dom Dziecka'!B61</f>
        <v>0</v>
      </c>
      <c r="C67" s="63">
        <f>'ZSO Kowary'!C73+'ZST i L Piechowice'!C73+'ZPR-W Szkl.Por'!C73+'ZSS Miłków'!C73+'ZSO iMS Szklarska Por.'!C57+'DWDz Szkl.Por'!C57+'PPPP Kowary'!C57+'PPP Szkl.Por.'!C57+'SSM Złoty Widok'!C57+'Dom Dziecka'!C61</f>
        <v>0</v>
      </c>
      <c r="D67" s="63">
        <f>'ZSO Kowary'!D73+'ZST i L Piechowice'!D73+'ZPR-W Szkl.Por'!D73+'ZSS Miłków'!D73+'ZSO iMS Szklarska Por.'!D57+'DWDz Szkl.Por'!D57+'PPPP Kowary'!D57+'PPP Szkl.Por.'!D57+'SSM Złoty Widok'!D57+'Dom Dziecka'!D61</f>
        <v>15128.8</v>
      </c>
      <c r="E67" s="63">
        <f>'ZSO Kowary'!E73+'ZST i L Piechowice'!E73+'ZPR-W Szkl.Por'!E73+'ZSS Miłków'!E73+'ZSO iMS Szklarska Por.'!E57+'DWDz Szkl.Por'!E57+'PPPP Kowary'!E57+'PPP Szkl.Por.'!E57+'SSM Złoty Widok'!E57+'Dom Dziecka'!E61</f>
        <v>0</v>
      </c>
      <c r="F67" s="55"/>
      <c r="G67" s="55"/>
      <c r="H67" s="55"/>
      <c r="I67" s="55"/>
    </row>
    <row r="68" spans="1:9" ht="38.25">
      <c r="A68" s="62" t="s">
        <v>54</v>
      </c>
      <c r="B68" s="63">
        <f>'ZSO Kowary'!B74+'ZST i L Piechowice'!B74+'ZPR-W Szkl.Por'!B74+'ZSS Miłków'!B74+'ZSO iMS Szklarska Por.'!B58+'DWDz Szkl.Por'!B58+'PPPP Kowary'!B58+'PPP Szkl.Por.'!B58+'SSM Złoty Widok'!B58+'Dom Dziecka'!B62</f>
        <v>0</v>
      </c>
      <c r="C68" s="63">
        <f>'ZSO Kowary'!C74+'ZST i L Piechowice'!C74+'ZPR-W Szkl.Por'!C74+'ZSS Miłków'!C74+'ZSO iMS Szklarska Por.'!C58+'DWDz Szkl.Por'!C58+'PPPP Kowary'!C58+'PPP Szkl.Por.'!C58+'SSM Złoty Widok'!C58+'Dom Dziecka'!C62</f>
        <v>0</v>
      </c>
      <c r="D68" s="63">
        <f>'ZSO Kowary'!D74+'ZST i L Piechowice'!D74+'ZPR-W Szkl.Por'!D74+'ZSS Miłków'!D74+'ZSO iMS Szklarska Por.'!D58+'DWDz Szkl.Por'!D58+'PPPP Kowary'!D58+'PPP Szkl.Por.'!D58+'SSM Złoty Widok'!D58+'Dom Dziecka'!D62</f>
        <v>3478.71</v>
      </c>
      <c r="E68" s="63">
        <f>'ZSO Kowary'!E74+'ZST i L Piechowice'!E74+'ZPR-W Szkl.Por'!E74+'ZSS Miłków'!E74+'ZSO iMS Szklarska Por.'!E58+'DWDz Szkl.Por'!E58+'PPPP Kowary'!E58+'PPP Szkl.Por.'!E58+'SSM Złoty Widok'!E58+'Dom Dziecka'!E62</f>
        <v>0</v>
      </c>
      <c r="F68" s="55"/>
      <c r="G68" s="55"/>
      <c r="H68" s="55"/>
      <c r="I68" s="55"/>
    </row>
    <row r="69" spans="1:9" ht="37.5" customHeight="1">
      <c r="A69" s="62" t="s">
        <v>55</v>
      </c>
      <c r="B69" s="63">
        <f>'ZSO Kowary'!B75+'ZST i L Piechowice'!B75+'ZPR-W Szkl.Por'!B75+'ZSS Miłków'!B75+'ZSO iMS Szklarska Por.'!B59+'DWDz Szkl.Por'!B59+'PPPP Kowary'!B59+'PPP Szkl.Por.'!B59+'SSM Złoty Widok'!B59+'Dom Dziecka'!B63</f>
        <v>63015.899999999994</v>
      </c>
      <c r="C69" s="63">
        <f>'ZSO Kowary'!C75+'ZST i L Piechowice'!C75+'ZPR-W Szkl.Por'!C75+'ZSS Miłków'!C75+'ZSO iMS Szklarska Por.'!C59+'DWDz Szkl.Por'!C59+'PPPP Kowary'!C59+'PPP Szkl.Por.'!C59+'SSM Złoty Widok'!C59+'Dom Dziecka'!C63</f>
        <v>237530.69</v>
      </c>
      <c r="D69" s="63">
        <f>'ZSO Kowary'!D75+'ZST i L Piechowice'!D75+'ZPR-W Szkl.Por'!D75+'ZSS Miłków'!D75+'ZSO iMS Szklarska Por.'!D59+'DWDz Szkl.Por'!D59+'PPPP Kowary'!D59+'PPP Szkl.Por.'!D59+'SSM Złoty Widok'!D59+'Dom Dziecka'!D63</f>
        <v>326756.68000000005</v>
      </c>
      <c r="E69" s="63">
        <f>'ZSO Kowary'!E75+'ZST i L Piechowice'!E75+'ZPR-W Szkl.Por'!E75+'ZSS Miłków'!E75+'ZSO iMS Szklarska Por.'!E59+'DWDz Szkl.Por'!E59+'PPPP Kowary'!E59+'PPP Szkl.Por.'!E59+'SSM Złoty Widok'!E59+'Dom Dziecka'!E63</f>
        <v>326940.23000000004</v>
      </c>
      <c r="F69" s="55"/>
      <c r="G69" s="55"/>
      <c r="H69" s="55"/>
      <c r="I69" s="55"/>
    </row>
    <row r="70" spans="1:9" ht="15.75" customHeight="1">
      <c r="A70" s="64" t="s">
        <v>56</v>
      </c>
      <c r="B70" s="63">
        <f>'ZSO Kowary'!B76+'ZST i L Piechowice'!B76+'ZPR-W Szkl.Por'!B76+'ZSS Miłków'!B76+'ZSO iMS Szklarska Por.'!B60+'DWDz Szkl.Por'!B60+'PPPP Kowary'!B60+'PPP Szkl.Por.'!B60+'SSM Złoty Widok'!B60+'Dom Dziecka'!B64</f>
        <v>30187.300000000003</v>
      </c>
      <c r="C70" s="63">
        <f>'ZSO Kowary'!C76+'ZST i L Piechowice'!C76+'ZPR-W Szkl.Por'!C76+'ZSS Miłków'!C76+'ZSO iMS Szklarska Por.'!C60+'DWDz Szkl.Por'!C60+'PPPP Kowary'!C60+'PPP Szkl.Por.'!C60+'SSM Złoty Widok'!C60+'Dom Dziecka'!C64</f>
        <v>140310.47000000003</v>
      </c>
      <c r="D70" s="63">
        <f>'ZSO Kowary'!D76+'ZST i L Piechowice'!D76+'ZPR-W Szkl.Por'!D76+'ZSS Miłków'!D76+'ZSO iMS Szklarska Por.'!D60+'DWDz Szkl.Por'!D60+'PPPP Kowary'!D60+'PPP Szkl.Por.'!D60+'SSM Złoty Widok'!D60+'Dom Dziecka'!D64</f>
        <v>249233.18000000002</v>
      </c>
      <c r="E70" s="63">
        <f>'ZSO Kowary'!E76+'ZST i L Piechowice'!E76+'ZPR-W Szkl.Por'!E76+'ZSS Miłków'!E76+'ZSO iMS Szklarska Por.'!E60+'DWDz Szkl.Por'!E60+'PPPP Kowary'!E60+'PPP Szkl.Por.'!E60+'SSM Złoty Widok'!E60+'Dom Dziecka'!E64</f>
        <v>185228.07</v>
      </c>
      <c r="F70" s="55"/>
      <c r="G70" s="55"/>
      <c r="H70" s="55"/>
      <c r="I70" s="55"/>
    </row>
    <row r="71" spans="1:5" ht="12.75">
      <c r="A71" t="s">
        <v>64</v>
      </c>
      <c r="E71" s="55"/>
    </row>
    <row r="72" ht="12.75">
      <c r="A72" t="s">
        <v>65</v>
      </c>
    </row>
    <row r="73" spans="1:4" ht="12.75" hidden="1">
      <c r="A73" s="71"/>
      <c r="D73" s="67" t="s">
        <v>66</v>
      </c>
    </row>
    <row r="74" spans="1:4" ht="12.75" hidden="1">
      <c r="A74" s="68" t="s">
        <v>59</v>
      </c>
      <c r="D74" s="4" t="s">
        <v>60</v>
      </c>
    </row>
    <row r="75" ht="12.75">
      <c r="A75" t="s">
        <v>67</v>
      </c>
    </row>
  </sheetData>
  <sheetProtection/>
  <mergeCells count="12">
    <mergeCell ref="C1:E1"/>
    <mergeCell ref="A3:E3"/>
    <mergeCell ref="A4:E4"/>
    <mergeCell ref="A6:E6"/>
    <mergeCell ref="B7:E7"/>
    <mergeCell ref="A10:E10"/>
    <mergeCell ref="A11:A13"/>
    <mergeCell ref="B11:E11"/>
    <mergeCell ref="B12:E12"/>
    <mergeCell ref="A40:E41"/>
    <mergeCell ref="A43:A44"/>
    <mergeCell ref="B43:E43"/>
  </mergeCells>
  <conditionalFormatting sqref="A14:A25">
    <cfRule type="expression" priority="1" dxfId="5" stopIfTrue="1">
      <formula>AND(F14&gt;0,F14&lt;4)</formula>
    </cfRule>
    <cfRule type="expression" priority="2" dxfId="0" stopIfTrue="1">
      <formula>(F14=4)</formula>
    </cfRule>
  </conditionalFormatting>
  <dataValidations count="1">
    <dataValidation type="whole" operator="greaterThan" allowBlank="1" showErrorMessage="1" errorTitle="błąd danych" error="należy wpisać dane liczbowe" sqref="E9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56">
      <selection activeCell="I73" sqref="I73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68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0</v>
      </c>
      <c r="C13" s="18">
        <v>1.5</v>
      </c>
      <c r="D13" s="18">
        <v>3</v>
      </c>
      <c r="E13" s="19">
        <v>1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0</v>
      </c>
      <c r="C14" s="23">
        <v>1.5</v>
      </c>
      <c r="D14" s="23">
        <v>3</v>
      </c>
      <c r="E14" s="24">
        <v>1</v>
      </c>
      <c r="F14" s="20">
        <f t="shared" si="0"/>
        <v>4</v>
      </c>
    </row>
    <row r="15" spans="1:6" ht="12.75">
      <c r="A15" s="21" t="s">
        <v>16</v>
      </c>
      <c r="B15" s="22">
        <v>0</v>
      </c>
      <c r="C15" s="23">
        <v>1.5</v>
      </c>
      <c r="D15" s="23">
        <v>3</v>
      </c>
      <c r="E15" s="24">
        <v>1</v>
      </c>
      <c r="F15" s="20">
        <f t="shared" si="0"/>
        <v>4</v>
      </c>
    </row>
    <row r="16" spans="1:6" ht="12.75">
      <c r="A16" s="21" t="s">
        <v>17</v>
      </c>
      <c r="B16" s="22">
        <v>0</v>
      </c>
      <c r="C16" s="23">
        <v>1.5</v>
      </c>
      <c r="D16" s="23">
        <v>3</v>
      </c>
      <c r="E16" s="24">
        <v>1</v>
      </c>
      <c r="F16" s="20">
        <f t="shared" si="0"/>
        <v>4</v>
      </c>
    </row>
    <row r="17" spans="1:6" ht="12.75">
      <c r="A17" s="21" t="s">
        <v>18</v>
      </c>
      <c r="B17" s="22">
        <v>0</v>
      </c>
      <c r="C17" s="23">
        <v>1.5</v>
      </c>
      <c r="D17" s="23">
        <v>3</v>
      </c>
      <c r="E17" s="24">
        <v>1</v>
      </c>
      <c r="F17" s="20">
        <f t="shared" si="0"/>
        <v>4</v>
      </c>
    </row>
    <row r="18" spans="1:6" ht="12.75">
      <c r="A18" s="21" t="s">
        <v>19</v>
      </c>
      <c r="B18" s="22">
        <v>0</v>
      </c>
      <c r="C18" s="23">
        <v>1.5</v>
      </c>
      <c r="D18" s="23">
        <v>3</v>
      </c>
      <c r="E18" s="24">
        <v>1</v>
      </c>
      <c r="F18" s="20">
        <f t="shared" si="0"/>
        <v>4</v>
      </c>
    </row>
    <row r="19" spans="1:6" ht="12.75">
      <c r="A19" s="21" t="s">
        <v>20</v>
      </c>
      <c r="B19" s="22">
        <v>0</v>
      </c>
      <c r="C19" s="23">
        <v>1.5</v>
      </c>
      <c r="D19" s="23">
        <v>3</v>
      </c>
      <c r="E19" s="24">
        <v>1</v>
      </c>
      <c r="F19" s="20">
        <f t="shared" si="0"/>
        <v>4</v>
      </c>
    </row>
    <row r="20" spans="1:6" ht="12.75">
      <c r="A20" s="21" t="s">
        <v>21</v>
      </c>
      <c r="B20" s="22">
        <v>0</v>
      </c>
      <c r="C20" s="23">
        <v>1.5</v>
      </c>
      <c r="D20" s="23">
        <v>3</v>
      </c>
      <c r="E20" s="24">
        <v>1</v>
      </c>
      <c r="F20" s="20">
        <f t="shared" si="0"/>
        <v>4</v>
      </c>
    </row>
    <row r="21" spans="1:6" ht="12.75">
      <c r="A21" s="21" t="s">
        <v>22</v>
      </c>
      <c r="B21" s="22">
        <v>0</v>
      </c>
      <c r="C21" s="23">
        <v>1.5</v>
      </c>
      <c r="D21" s="23">
        <v>3</v>
      </c>
      <c r="E21" s="24">
        <v>1</v>
      </c>
      <c r="F21" s="20">
        <f t="shared" si="0"/>
        <v>4</v>
      </c>
    </row>
    <row r="22" spans="1:6" ht="12.75">
      <c r="A22" s="21" t="s">
        <v>23</v>
      </c>
      <c r="B22" s="22">
        <v>0</v>
      </c>
      <c r="C22" s="23">
        <v>1.5</v>
      </c>
      <c r="D22" s="23">
        <v>3</v>
      </c>
      <c r="E22" s="24">
        <v>1</v>
      </c>
      <c r="F22" s="20">
        <f t="shared" si="0"/>
        <v>4</v>
      </c>
    </row>
    <row r="23" spans="1:6" ht="12.75">
      <c r="A23" s="21" t="s">
        <v>24</v>
      </c>
      <c r="B23" s="22">
        <v>0</v>
      </c>
      <c r="C23" s="23">
        <v>1.5</v>
      </c>
      <c r="D23" s="23">
        <v>3</v>
      </c>
      <c r="E23" s="24">
        <v>1</v>
      </c>
      <c r="F23" s="20">
        <f t="shared" si="0"/>
        <v>4</v>
      </c>
    </row>
    <row r="24" spans="1:6" ht="12.75">
      <c r="A24" s="25" t="s">
        <v>25</v>
      </c>
      <c r="B24" s="26">
        <v>0</v>
      </c>
      <c r="C24" s="27">
        <v>1.5</v>
      </c>
      <c r="D24" s="27">
        <v>3</v>
      </c>
      <c r="E24" s="28">
        <v>1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0</v>
      </c>
      <c r="C26" s="32">
        <f>(C13+C14+C15+C16+C17+C18+C19+C20)/8</f>
        <v>1.5</v>
      </c>
      <c r="D26" s="32">
        <f>(D13+D14+D15+D16+D17+D18+D19+D20)/8</f>
        <v>3</v>
      </c>
      <c r="E26" s="32">
        <f>(E13+E14+E15+E16+E17+E18+E19+E20)/8</f>
        <v>1</v>
      </c>
      <c r="F26" s="20"/>
    </row>
    <row r="27" spans="1:6" s="35" customFormat="1" ht="12.75">
      <c r="A27" s="36" t="s">
        <v>27</v>
      </c>
      <c r="B27" s="37">
        <f>(B21+B22+B23+B24)/4</f>
        <v>0</v>
      </c>
      <c r="C27" s="37">
        <f>(C21+C22+C23+C24)/4</f>
        <v>1.5</v>
      </c>
      <c r="D27" s="37">
        <f>(D21+D22+D23+D24)/4</f>
        <v>3</v>
      </c>
      <c r="E27" s="37">
        <f>(E21+E22+E23+E24)/4</f>
        <v>1</v>
      </c>
      <c r="F27" s="20"/>
    </row>
    <row r="28" spans="1:6" ht="12.75">
      <c r="A28" s="40" t="s">
        <v>28</v>
      </c>
      <c r="B28" s="41">
        <f>(B13+B14+B15+B16+B17+B18+B19+B20+B21+B22+B23+B24)/12</f>
        <v>0</v>
      </c>
      <c r="C28" s="41">
        <f>(C13+C14+C15+C16+C17+C18+C19+C20+C21+C22+C23+C24)/12</f>
        <v>1.5</v>
      </c>
      <c r="D28" s="41">
        <f>(D13+D14+D15+D16+D17+D18+D19+D20+D21+D22+D23+D24)/12</f>
        <v>3</v>
      </c>
      <c r="E28" s="41">
        <f>(E13+E14+E15+E16+E17+E18+E19+E20+E21+E22+E23+E24)/12</f>
        <v>1</v>
      </c>
      <c r="F28" s="20"/>
    </row>
    <row r="29" spans="1:6" ht="12.75">
      <c r="A29" s="69"/>
      <c r="B29" s="70"/>
      <c r="C29" s="70"/>
      <c r="D29" s="70"/>
      <c r="E29" s="70"/>
      <c r="F29" s="20"/>
    </row>
    <row r="30" ht="51" customHeight="1">
      <c r="A30" s="44"/>
    </row>
    <row r="31" ht="51" customHeight="1">
      <c r="A31" s="44"/>
    </row>
    <row r="32" ht="51" customHeight="1">
      <c r="A32" s="44"/>
    </row>
    <row r="33" ht="51" customHeight="1">
      <c r="A33" s="44"/>
    </row>
    <row r="34" spans="1:5" ht="12.75" customHeight="1">
      <c r="A34" s="154" t="s">
        <v>29</v>
      </c>
      <c r="B34" s="154"/>
      <c r="C34" s="154"/>
      <c r="D34" s="154"/>
      <c r="E34" s="154"/>
    </row>
    <row r="35" spans="1:5" ht="24" customHeight="1">
      <c r="A35" s="154"/>
      <c r="B35" s="154"/>
      <c r="C35" s="154"/>
      <c r="D35" s="154"/>
      <c r="E35" s="154"/>
    </row>
    <row r="36" spans="1:5" ht="12.75">
      <c r="A36" s="45"/>
      <c r="B36" s="45"/>
      <c r="C36" s="45"/>
      <c r="D36" s="45"/>
      <c r="E36" s="45"/>
    </row>
    <row r="37" spans="1:5" ht="12.75" customHeight="1">
      <c r="A37" s="155" t="s">
        <v>30</v>
      </c>
      <c r="B37" s="156" t="s">
        <v>9</v>
      </c>
      <c r="C37" s="156"/>
      <c r="D37" s="156"/>
      <c r="E37" s="156"/>
    </row>
    <row r="38" spans="1:5" ht="24">
      <c r="A38" s="155"/>
      <c r="B38" s="46" t="s">
        <v>10</v>
      </c>
      <c r="C38" s="47" t="s">
        <v>11</v>
      </c>
      <c r="D38" s="47" t="s">
        <v>12</v>
      </c>
      <c r="E38" s="48" t="s">
        <v>13</v>
      </c>
    </row>
    <row r="39" spans="1:5" ht="26.25" customHeight="1">
      <c r="A39" s="49" t="s">
        <v>31</v>
      </c>
      <c r="B39" s="50">
        <f>B40+B41</f>
        <v>0</v>
      </c>
      <c r="C39" s="50">
        <f>C40+C41</f>
        <v>53961.24</v>
      </c>
      <c r="D39" s="50">
        <f>D40+D41</f>
        <v>145584.04</v>
      </c>
      <c r="E39" s="50">
        <f>E40+E41</f>
        <v>59228.92999999999</v>
      </c>
    </row>
    <row r="40" spans="1:9" ht="15" customHeight="1">
      <c r="A40" s="51" t="s">
        <v>32</v>
      </c>
      <c r="B40" s="52">
        <v>0</v>
      </c>
      <c r="C40" s="53">
        <v>36138</v>
      </c>
      <c r="D40" s="53">
        <v>82044</v>
      </c>
      <c r="E40" s="54">
        <v>32124</v>
      </c>
      <c r="F40" s="55"/>
      <c r="G40" s="55"/>
      <c r="H40" s="55"/>
      <c r="I40" s="55"/>
    </row>
    <row r="41" spans="1:9" ht="47.25">
      <c r="A41" s="56" t="s">
        <v>33</v>
      </c>
      <c r="B41" s="57">
        <f>B43+B44+B45+B46+B47+B48+B49+B50+B51+B52+B53+B54+B55+B56+B57+B58+B59+B60+B61+B62+B63+B64</f>
        <v>0</v>
      </c>
      <c r="C41" s="57">
        <f>C43+C44+C45+C46+C47+C48+C49+C50+C51+C52+C53+C54+C55+C56+C57+C58+C59+C60+C61+C62+C63+C64</f>
        <v>17823.239999999998</v>
      </c>
      <c r="D41" s="57">
        <f>D43+D44+D45+D46+D47+D48+D49+D50+D51+D52+D53+D54+D55+D56+D57+D58+D59+D60+D61+D62+D63+D64</f>
        <v>63540.04000000001</v>
      </c>
      <c r="E41" s="57">
        <f>E43+E44+E45+E46+E47+E48+E49+E50+E51+E52+E53+E54+E55+E56+E57+E58+E59+E60+E61+E62+E63+E64</f>
        <v>27104.929999999997</v>
      </c>
      <c r="F41" s="55"/>
      <c r="G41" s="55"/>
      <c r="H41" s="55"/>
      <c r="I41" s="55"/>
    </row>
    <row r="42" spans="1:9" ht="12.75">
      <c r="A42" s="58" t="s">
        <v>34</v>
      </c>
      <c r="B42" s="59"/>
      <c r="C42" s="60"/>
      <c r="D42" s="60"/>
      <c r="E42" s="61"/>
      <c r="F42" s="55"/>
      <c r="G42" s="55"/>
      <c r="H42" s="55"/>
      <c r="I42" s="55"/>
    </row>
    <row r="43" spans="1:9" ht="12.75">
      <c r="A43" s="62" t="s">
        <v>35</v>
      </c>
      <c r="B43" s="63">
        <v>0</v>
      </c>
      <c r="C43" s="72">
        <v>1566</v>
      </c>
      <c r="D43" s="72">
        <v>11536.940000000002</v>
      </c>
      <c r="E43" s="73">
        <v>6424.8</v>
      </c>
      <c r="F43" s="55"/>
      <c r="G43" s="55"/>
      <c r="H43" s="55"/>
      <c r="I43" s="55"/>
    </row>
    <row r="44" spans="1:9" ht="25.5">
      <c r="A44" s="62" t="s">
        <v>36</v>
      </c>
      <c r="B44" s="63">
        <v>0</v>
      </c>
      <c r="C44" s="72">
        <v>0</v>
      </c>
      <c r="D44" s="72">
        <v>0</v>
      </c>
      <c r="E44" s="73">
        <v>0</v>
      </c>
      <c r="F44" s="55"/>
      <c r="G44" s="55"/>
      <c r="H44" s="55"/>
      <c r="I44" s="55"/>
    </row>
    <row r="45" spans="1:9" ht="12.75">
      <c r="A45" s="62" t="s">
        <v>37</v>
      </c>
      <c r="B45" s="63">
        <v>0</v>
      </c>
      <c r="C45" s="72">
        <v>0</v>
      </c>
      <c r="D45" s="72">
        <v>0</v>
      </c>
      <c r="E45" s="73">
        <v>0</v>
      </c>
      <c r="F45" s="55"/>
      <c r="G45" s="55"/>
      <c r="H45" s="55"/>
      <c r="I45" s="55"/>
    </row>
    <row r="46" spans="1:9" ht="12.75">
      <c r="A46" s="62" t="s">
        <v>38</v>
      </c>
      <c r="B46" s="63">
        <v>0</v>
      </c>
      <c r="C46" s="72">
        <v>0</v>
      </c>
      <c r="D46" s="72">
        <v>0</v>
      </c>
      <c r="E46" s="73">
        <v>0</v>
      </c>
      <c r="F46" s="55"/>
      <c r="G46" s="55"/>
      <c r="H46" s="55"/>
      <c r="I46" s="55"/>
    </row>
    <row r="47" spans="1:9" ht="25.5">
      <c r="A47" s="62" t="s">
        <v>39</v>
      </c>
      <c r="B47" s="63">
        <v>0</v>
      </c>
      <c r="C47" s="72">
        <v>0</v>
      </c>
      <c r="D47" s="72">
        <v>0</v>
      </c>
      <c r="E47" s="73">
        <v>0</v>
      </c>
      <c r="F47" s="55"/>
      <c r="G47" s="55"/>
      <c r="H47" s="55"/>
      <c r="I47" s="55"/>
    </row>
    <row r="48" spans="1:9" ht="12.75">
      <c r="A48" s="62" t="s">
        <v>40</v>
      </c>
      <c r="B48" s="63">
        <v>0</v>
      </c>
      <c r="C48" s="72">
        <v>0</v>
      </c>
      <c r="D48" s="72">
        <v>0</v>
      </c>
      <c r="E48" s="73">
        <v>0</v>
      </c>
      <c r="F48" s="55"/>
      <c r="G48" s="55"/>
      <c r="H48" s="55"/>
      <c r="I48" s="55"/>
    </row>
    <row r="49" spans="1:9" ht="12.75">
      <c r="A49" s="62" t="s">
        <v>41</v>
      </c>
      <c r="B49" s="63">
        <v>0</v>
      </c>
      <c r="C49" s="72">
        <v>5940</v>
      </c>
      <c r="D49" s="72">
        <v>11880</v>
      </c>
      <c r="E49" s="73">
        <v>3960</v>
      </c>
      <c r="F49" s="55"/>
      <c r="G49" s="55"/>
      <c r="H49" s="55"/>
      <c r="I49" s="55"/>
    </row>
    <row r="50" spans="1:9" ht="12.75">
      <c r="A50" s="62" t="s">
        <v>42</v>
      </c>
      <c r="B50" s="63">
        <v>0</v>
      </c>
      <c r="C50" s="72">
        <v>0</v>
      </c>
      <c r="D50" s="72">
        <v>0</v>
      </c>
      <c r="E50" s="73">
        <v>0</v>
      </c>
      <c r="F50" s="55"/>
      <c r="G50" s="55"/>
      <c r="H50" s="55"/>
      <c r="I50" s="55"/>
    </row>
    <row r="51" spans="1:9" ht="25.5">
      <c r="A51" s="62" t="s">
        <v>43</v>
      </c>
      <c r="B51" s="63">
        <v>0</v>
      </c>
      <c r="C51" s="72">
        <v>776.8699999999999</v>
      </c>
      <c r="D51" s="72">
        <v>3267.3999999999996</v>
      </c>
      <c r="E51" s="73">
        <v>348.75</v>
      </c>
      <c r="F51" s="55"/>
      <c r="G51" s="55"/>
      <c r="H51" s="55"/>
      <c r="I51" s="55"/>
    </row>
    <row r="52" spans="1:9" ht="12.75">
      <c r="A52" s="62" t="s">
        <v>44</v>
      </c>
      <c r="B52" s="63">
        <v>0</v>
      </c>
      <c r="C52" s="72">
        <v>1740</v>
      </c>
      <c r="D52" s="72">
        <v>4060</v>
      </c>
      <c r="E52" s="73">
        <v>900</v>
      </c>
      <c r="F52" s="55"/>
      <c r="G52" s="55"/>
      <c r="H52" s="55"/>
      <c r="I52" s="55"/>
    </row>
    <row r="53" spans="1:9" ht="12.75">
      <c r="A53" s="62" t="s">
        <v>45</v>
      </c>
      <c r="B53" s="63">
        <v>0</v>
      </c>
      <c r="C53" s="72">
        <v>0</v>
      </c>
      <c r="D53" s="72">
        <v>0</v>
      </c>
      <c r="E53" s="73">
        <v>0</v>
      </c>
      <c r="F53" s="55"/>
      <c r="G53" s="55"/>
      <c r="H53" s="55"/>
      <c r="I53" s="55"/>
    </row>
    <row r="54" spans="1:9" ht="12.75">
      <c r="A54" s="62" t="s">
        <v>46</v>
      </c>
      <c r="B54" s="63">
        <v>0</v>
      </c>
      <c r="C54" s="72">
        <v>0</v>
      </c>
      <c r="D54" s="72">
        <v>0</v>
      </c>
      <c r="E54" s="73">
        <v>0</v>
      </c>
      <c r="F54" s="55"/>
      <c r="G54" s="55"/>
      <c r="H54" s="55"/>
      <c r="I54" s="55"/>
    </row>
    <row r="55" spans="1:9" ht="25.5">
      <c r="A55" s="62" t="s">
        <v>47</v>
      </c>
      <c r="B55" s="63">
        <v>0</v>
      </c>
      <c r="C55" s="72">
        <v>0</v>
      </c>
      <c r="D55" s="72">
        <v>0</v>
      </c>
      <c r="E55" s="73">
        <v>0</v>
      </c>
      <c r="F55" s="55"/>
      <c r="G55" s="55"/>
      <c r="H55" s="55"/>
      <c r="I55" s="55"/>
    </row>
    <row r="56" spans="1:9" ht="12.75">
      <c r="A56" s="62" t="s">
        <v>48</v>
      </c>
      <c r="B56" s="63">
        <v>0</v>
      </c>
      <c r="C56" s="72">
        <v>0</v>
      </c>
      <c r="D56" s="72">
        <v>0</v>
      </c>
      <c r="E56" s="73">
        <v>0</v>
      </c>
      <c r="F56" s="55"/>
      <c r="G56" s="55"/>
      <c r="H56" s="55"/>
      <c r="I56" s="55"/>
    </row>
    <row r="57" spans="1:9" ht="12.75">
      <c r="A57" s="62" t="s">
        <v>49</v>
      </c>
      <c r="B57" s="63">
        <v>0</v>
      </c>
      <c r="C57" s="72">
        <v>0</v>
      </c>
      <c r="D57" s="72">
        <v>0</v>
      </c>
      <c r="E57" s="73">
        <v>5796.66</v>
      </c>
      <c r="F57" s="55"/>
      <c r="G57" s="55"/>
      <c r="H57" s="55"/>
      <c r="I57" s="55"/>
    </row>
    <row r="58" spans="1:9" ht="25.5">
      <c r="A58" s="62" t="s">
        <v>50</v>
      </c>
      <c r="B58" s="63">
        <v>0</v>
      </c>
      <c r="C58" s="72">
        <v>0</v>
      </c>
      <c r="D58" s="72">
        <v>2500</v>
      </c>
      <c r="E58" s="73">
        <v>0</v>
      </c>
      <c r="F58" s="55"/>
      <c r="G58" s="55"/>
      <c r="H58" s="55"/>
      <c r="I58" s="55"/>
    </row>
    <row r="59" spans="1:9" ht="12.75">
      <c r="A59" s="62" t="s">
        <v>51</v>
      </c>
      <c r="B59" s="63">
        <v>0</v>
      </c>
      <c r="C59" s="72">
        <v>0</v>
      </c>
      <c r="D59" s="72">
        <v>0</v>
      </c>
      <c r="E59" s="73">
        <v>0</v>
      </c>
      <c r="F59" s="55"/>
      <c r="G59" s="55"/>
      <c r="H59" s="55"/>
      <c r="I59" s="55"/>
    </row>
    <row r="60" spans="1:9" ht="25.5">
      <c r="A60" s="62" t="s">
        <v>52</v>
      </c>
      <c r="B60" s="63">
        <v>0</v>
      </c>
      <c r="C60" s="72">
        <v>0</v>
      </c>
      <c r="D60" s="72">
        <v>0</v>
      </c>
      <c r="E60" s="73">
        <v>0</v>
      </c>
      <c r="F60" s="55"/>
      <c r="G60" s="55"/>
      <c r="H60" s="55"/>
      <c r="I60" s="55"/>
    </row>
    <row r="61" spans="1:9" ht="38.25">
      <c r="A61" s="62" t="s">
        <v>53</v>
      </c>
      <c r="B61" s="63">
        <v>0</v>
      </c>
      <c r="C61" s="72">
        <v>0</v>
      </c>
      <c r="D61" s="72">
        <v>0</v>
      </c>
      <c r="E61" s="73">
        <v>0</v>
      </c>
      <c r="F61" s="55"/>
      <c r="G61" s="55"/>
      <c r="H61" s="55"/>
      <c r="I61" s="55"/>
    </row>
    <row r="62" spans="1:9" ht="38.25">
      <c r="A62" s="62" t="s">
        <v>54</v>
      </c>
      <c r="B62" s="63">
        <v>0</v>
      </c>
      <c r="C62" s="72">
        <v>0</v>
      </c>
      <c r="D62" s="72">
        <v>0</v>
      </c>
      <c r="E62" s="73">
        <v>0</v>
      </c>
      <c r="F62" s="55"/>
      <c r="G62" s="55"/>
      <c r="H62" s="55"/>
      <c r="I62" s="55"/>
    </row>
    <row r="63" spans="1:9" ht="37.5" customHeight="1">
      <c r="A63" s="62" t="s">
        <v>55</v>
      </c>
      <c r="B63" s="63">
        <v>0</v>
      </c>
      <c r="C63" s="72">
        <v>4707.67</v>
      </c>
      <c r="D63" s="72">
        <v>20685.760000000002</v>
      </c>
      <c r="E63" s="73">
        <v>5786.19</v>
      </c>
      <c r="F63" s="55"/>
      <c r="G63" s="55"/>
      <c r="H63" s="55"/>
      <c r="I63" s="55"/>
    </row>
    <row r="64" spans="1:9" ht="15.75" customHeight="1">
      <c r="A64" s="64" t="s">
        <v>56</v>
      </c>
      <c r="B64" s="65">
        <v>0</v>
      </c>
      <c r="C64" s="74">
        <v>3092.7</v>
      </c>
      <c r="D64" s="74">
        <v>9609.94</v>
      </c>
      <c r="E64" s="75">
        <v>3888.53</v>
      </c>
      <c r="F64" s="55"/>
      <c r="G64" s="55"/>
      <c r="H64" s="55"/>
      <c r="I64" s="55"/>
    </row>
    <row r="67" spans="1:4" ht="12.75">
      <c r="A67" s="66" t="s">
        <v>57</v>
      </c>
      <c r="D67" s="67" t="s">
        <v>58</v>
      </c>
    </row>
    <row r="68" spans="1:4" ht="12.75">
      <c r="A68" s="68" t="s">
        <v>59</v>
      </c>
      <c r="D68" s="4" t="s">
        <v>60</v>
      </c>
    </row>
  </sheetData>
  <sheetProtection/>
  <mergeCells count="10">
    <mergeCell ref="A34:E35"/>
    <mergeCell ref="A37:A38"/>
    <mergeCell ref="B37:E37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30">
      <selection activeCell="C28" sqref="C28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69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1</v>
      </c>
      <c r="C13" s="18">
        <v>11.26</v>
      </c>
      <c r="D13" s="18">
        <v>13.97</v>
      </c>
      <c r="E13" s="19">
        <v>12.98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1</v>
      </c>
      <c r="C14" s="23">
        <v>11.22</v>
      </c>
      <c r="D14" s="23">
        <v>14.1</v>
      </c>
      <c r="E14" s="24">
        <v>13.07</v>
      </c>
      <c r="F14" s="20">
        <f t="shared" si="0"/>
        <v>4</v>
      </c>
    </row>
    <row r="15" spans="1:6" ht="12.75">
      <c r="A15" s="21" t="s">
        <v>16</v>
      </c>
      <c r="B15" s="22">
        <v>0.97</v>
      </c>
      <c r="C15" s="23">
        <v>11.38</v>
      </c>
      <c r="D15" s="23">
        <v>13.94</v>
      </c>
      <c r="E15" s="24">
        <v>12.63</v>
      </c>
      <c r="F15" s="20">
        <f t="shared" si="0"/>
        <v>4</v>
      </c>
    </row>
    <row r="16" spans="1:6" ht="12.75">
      <c r="A16" s="21" t="s">
        <v>17</v>
      </c>
      <c r="B16" s="22">
        <v>1</v>
      </c>
      <c r="C16" s="23">
        <v>11.72</v>
      </c>
      <c r="D16" s="23">
        <v>14.02</v>
      </c>
      <c r="E16" s="24">
        <v>12.76</v>
      </c>
      <c r="F16" s="20">
        <f t="shared" si="0"/>
        <v>4</v>
      </c>
    </row>
    <row r="17" spans="1:6" ht="12.75">
      <c r="A17" s="21" t="s">
        <v>18</v>
      </c>
      <c r="B17" s="22">
        <v>1</v>
      </c>
      <c r="C17" s="23">
        <v>12.29</v>
      </c>
      <c r="D17" s="23">
        <v>12.82</v>
      </c>
      <c r="E17" s="24">
        <v>12.69</v>
      </c>
      <c r="F17" s="20">
        <f t="shared" si="0"/>
        <v>4</v>
      </c>
    </row>
    <row r="18" spans="1:6" ht="12.75">
      <c r="A18" s="21" t="s">
        <v>19</v>
      </c>
      <c r="B18" s="22">
        <v>1</v>
      </c>
      <c r="C18" s="23">
        <v>11.72</v>
      </c>
      <c r="D18" s="23">
        <v>13.56</v>
      </c>
      <c r="E18" s="24">
        <v>12.71</v>
      </c>
      <c r="F18" s="20">
        <f t="shared" si="0"/>
        <v>4</v>
      </c>
    </row>
    <row r="19" spans="1:6" ht="12.75">
      <c r="A19" s="21" t="s">
        <v>20</v>
      </c>
      <c r="B19" s="22">
        <v>1</v>
      </c>
      <c r="C19" s="23">
        <v>12.47</v>
      </c>
      <c r="D19" s="23">
        <v>13.68</v>
      </c>
      <c r="E19" s="24">
        <v>12.72</v>
      </c>
      <c r="F19" s="20">
        <f t="shared" si="0"/>
        <v>4</v>
      </c>
    </row>
    <row r="20" spans="1:6" ht="12.75">
      <c r="A20" s="21" t="s">
        <v>21</v>
      </c>
      <c r="B20" s="22">
        <v>1</v>
      </c>
      <c r="C20" s="23">
        <v>12.56</v>
      </c>
      <c r="D20" s="23">
        <v>13.78</v>
      </c>
      <c r="E20" s="24">
        <v>12.72</v>
      </c>
      <c r="F20" s="20">
        <f t="shared" si="0"/>
        <v>4</v>
      </c>
    </row>
    <row r="21" spans="1:6" ht="12.75">
      <c r="A21" s="21" t="s">
        <v>22</v>
      </c>
      <c r="B21" s="22">
        <v>0</v>
      </c>
      <c r="C21" s="23">
        <v>11.82</v>
      </c>
      <c r="D21" s="23">
        <v>12.59</v>
      </c>
      <c r="E21" s="24">
        <v>15.2</v>
      </c>
      <c r="F21" s="20">
        <f t="shared" si="0"/>
        <v>4</v>
      </c>
    </row>
    <row r="22" spans="1:6" ht="12.75">
      <c r="A22" s="21" t="s">
        <v>23</v>
      </c>
      <c r="B22" s="22">
        <v>0</v>
      </c>
      <c r="C22" s="23">
        <v>11.21</v>
      </c>
      <c r="D22" s="23">
        <v>11.36</v>
      </c>
      <c r="E22" s="24">
        <v>15.17</v>
      </c>
      <c r="F22" s="20">
        <f t="shared" si="0"/>
        <v>4</v>
      </c>
    </row>
    <row r="23" spans="1:6" ht="12.75">
      <c r="A23" s="21" t="s">
        <v>24</v>
      </c>
      <c r="B23" s="22">
        <v>0</v>
      </c>
      <c r="C23" s="23">
        <v>11.28</v>
      </c>
      <c r="D23" s="23">
        <v>11.42</v>
      </c>
      <c r="E23" s="24">
        <v>15.22</v>
      </c>
      <c r="F23" s="20">
        <f t="shared" si="0"/>
        <v>4</v>
      </c>
    </row>
    <row r="24" spans="1:6" ht="12.75">
      <c r="A24" s="25" t="s">
        <v>25</v>
      </c>
      <c r="B24" s="26">
        <v>0.67</v>
      </c>
      <c r="C24" s="27">
        <v>11.13</v>
      </c>
      <c r="D24" s="27">
        <v>10.9</v>
      </c>
      <c r="E24" s="28">
        <v>15.23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0.99625</v>
      </c>
      <c r="C26" s="32">
        <f>(C13+C14+C15+C16+C17+C18+C19+C20)/8</f>
        <v>11.8275</v>
      </c>
      <c r="D26" s="32">
        <f>(D13+D14+D15+D16+D17+D18+D19+D20)/8</f>
        <v>13.73375</v>
      </c>
      <c r="E26" s="32">
        <f>(E13+E14+E15+E16+E17+E18+E19+E20)/8</f>
        <v>12.785</v>
      </c>
      <c r="F26" s="20"/>
    </row>
    <row r="27" spans="1:6" s="35" customFormat="1" ht="12.75">
      <c r="A27" s="36" t="s">
        <v>27</v>
      </c>
      <c r="B27" s="37">
        <f>(B21+B22+B23+B24)/4</f>
        <v>0.1675</v>
      </c>
      <c r="C27" s="37">
        <f>(C21+C22+C23+C24)/4</f>
        <v>11.360000000000001</v>
      </c>
      <c r="D27" s="37">
        <f>(D21+D22+D23+D24)/4</f>
        <v>11.567499999999999</v>
      </c>
      <c r="E27" s="37">
        <f>(E21+E22+E23+E24)/4</f>
        <v>15.204999999999998</v>
      </c>
      <c r="F27" s="20"/>
    </row>
    <row r="28" spans="1:6" ht="12.75">
      <c r="A28" s="40" t="s">
        <v>28</v>
      </c>
      <c r="B28" s="41">
        <f>(B13+B14+B15+B16+B17+B18+B19+B20+B21+B22+B23+B24)/12</f>
        <v>0.7200000000000001</v>
      </c>
      <c r="C28" s="41">
        <f>(C13+C14+C15+C16+C17+C18+C19+C20+C21+C22+C23+C24)/12</f>
        <v>11.671666666666667</v>
      </c>
      <c r="D28" s="41">
        <f>(D13+D14+D15+D16+D17+D18+D19+D20+D21+D22+D23+D24)/12</f>
        <v>13.011666666666665</v>
      </c>
      <c r="E28" s="41">
        <f>(E13+E14+E15+E16+E17+E18+E19+E20+E21+E22+E23+E24)/12</f>
        <v>13.591666666666667</v>
      </c>
      <c r="F28" s="20"/>
    </row>
    <row r="29" spans="1:5" ht="12.75">
      <c r="A29" s="44"/>
      <c r="D29" t="s">
        <v>63</v>
      </c>
      <c r="E29" s="55">
        <f>B28+C28+D28+E28</f>
        <v>38.995</v>
      </c>
    </row>
    <row r="30" spans="1:5" ht="12.75">
      <c r="A30" s="44"/>
      <c r="E30" s="55"/>
    </row>
    <row r="31" spans="1:5" ht="12.75">
      <c r="A31" s="44"/>
      <c r="E31" s="55"/>
    </row>
    <row r="32" spans="1:5" ht="12.75">
      <c r="A32" s="44"/>
      <c r="E32" s="55"/>
    </row>
    <row r="33" spans="1:5" ht="12.75">
      <c r="A33" s="44"/>
      <c r="E33" s="55"/>
    </row>
    <row r="34" spans="1:5" ht="12.75">
      <c r="A34" s="44"/>
      <c r="E34" s="55"/>
    </row>
    <row r="35" spans="1:5" ht="12.75">
      <c r="A35" s="44"/>
      <c r="E35" s="55"/>
    </row>
    <row r="36" spans="1:5" ht="12.75">
      <c r="A36" s="44"/>
      <c r="E36" s="55"/>
    </row>
    <row r="37" spans="1:5" ht="12.75">
      <c r="A37" s="44"/>
      <c r="E37" s="55"/>
    </row>
    <row r="38" spans="1:5" ht="12.75">
      <c r="A38" s="44"/>
      <c r="E38" s="55"/>
    </row>
    <row r="39" spans="1:5" ht="12.75">
      <c r="A39" s="44"/>
      <c r="E39" s="55"/>
    </row>
    <row r="40" spans="1:5" ht="12.75">
      <c r="A40" s="44"/>
      <c r="E40" s="55"/>
    </row>
    <row r="41" spans="1:5" ht="12.75">
      <c r="A41" s="44"/>
      <c r="E41" s="55"/>
    </row>
    <row r="42" spans="1:5" ht="12.75">
      <c r="A42" s="44"/>
      <c r="E42" s="55"/>
    </row>
    <row r="43" spans="1:5" ht="12.75">
      <c r="A43" s="44"/>
      <c r="E43" s="55"/>
    </row>
    <row r="44" spans="1:5" ht="12.75">
      <c r="A44" s="44"/>
      <c r="E44" s="55"/>
    </row>
    <row r="45" spans="1:5" ht="12.75">
      <c r="A45" s="44"/>
      <c r="E45" s="55"/>
    </row>
    <row r="46" spans="1:5" ht="36.75" customHeight="1">
      <c r="A46" s="154" t="s">
        <v>29</v>
      </c>
      <c r="B46" s="154"/>
      <c r="C46" s="154"/>
      <c r="D46" s="154"/>
      <c r="E46" s="154"/>
    </row>
    <row r="47" spans="1:5" ht="24" customHeight="1">
      <c r="A47" s="154"/>
      <c r="B47" s="154"/>
      <c r="C47" s="154"/>
      <c r="D47" s="154"/>
      <c r="E47" s="154"/>
    </row>
    <row r="48" spans="1:5" ht="12.75">
      <c r="A48" s="45"/>
      <c r="B48" s="45"/>
      <c r="C48" s="45"/>
      <c r="D48" s="45"/>
      <c r="E48" s="45"/>
    </row>
    <row r="49" spans="1:5" ht="12.75" customHeight="1">
      <c r="A49" s="155" t="s">
        <v>30</v>
      </c>
      <c r="B49" s="156" t="s">
        <v>9</v>
      </c>
      <c r="C49" s="156"/>
      <c r="D49" s="156"/>
      <c r="E49" s="156"/>
    </row>
    <row r="50" spans="1:5" ht="24">
      <c r="A50" s="155"/>
      <c r="B50" s="46" t="s">
        <v>10</v>
      </c>
      <c r="C50" s="47" t="s">
        <v>11</v>
      </c>
      <c r="D50" s="47" t="s">
        <v>12</v>
      </c>
      <c r="E50" s="48" t="s">
        <v>13</v>
      </c>
    </row>
    <row r="51" spans="1:5" ht="26.25" customHeight="1">
      <c r="A51" s="49" t="s">
        <v>31</v>
      </c>
      <c r="B51" s="50">
        <f>B53+B52</f>
        <v>21543.08</v>
      </c>
      <c r="C51" s="50">
        <f>C53+C52</f>
        <v>393548.69999999995</v>
      </c>
      <c r="D51" s="50">
        <f>D53+D52</f>
        <v>564220.49</v>
      </c>
      <c r="E51" s="50">
        <f>E53+E52</f>
        <v>694899.1399999999</v>
      </c>
    </row>
    <row r="52" spans="1:9" ht="15" customHeight="1">
      <c r="A52" s="51" t="s">
        <v>32</v>
      </c>
      <c r="B52" s="52">
        <v>13981.5</v>
      </c>
      <c r="C52" s="53">
        <v>266836.82999999996</v>
      </c>
      <c r="D52" s="53">
        <v>350922.4</v>
      </c>
      <c r="E52" s="54">
        <v>429360.8</v>
      </c>
      <c r="F52" s="55"/>
      <c r="G52" s="55"/>
      <c r="H52" s="55"/>
      <c r="I52" s="55"/>
    </row>
    <row r="53" spans="1:9" ht="47.25">
      <c r="A53" s="56" t="s">
        <v>33</v>
      </c>
      <c r="B53" s="57">
        <f>B55+B56+B57+B58+B59+B60+B61+B62+B63+B64+B65+B66+B67+B68+B69+B70+B71+B72+B73+B74+B75+B76</f>
        <v>7561.58</v>
      </c>
      <c r="C53" s="57">
        <f>C55+C56+C57+C58+C59+C60+C61+C62+C63+C64+C65+C66+C67+C68+C69+C70+C71+C72+C73+C74+C75+C76</f>
        <v>126711.87</v>
      </c>
      <c r="D53" s="57">
        <f>D55+D56+D57+D58+D59+D60+D61+D62+D63+D64+D65+D66+D67+D68+D69+D70+D71+D72+D73+D74+D75+D76</f>
        <v>213298.09000000003</v>
      </c>
      <c r="E53" s="57">
        <f>E55+E56+E57+E58+E59+E60+E61+E62+E63+E64+E65+E66+E67+E68+E69+E70+E71+E72+E73+E74+E75+E76</f>
        <v>265538.33999999997</v>
      </c>
      <c r="F53" s="55"/>
      <c r="G53" s="55"/>
      <c r="H53" s="55"/>
      <c r="I53" s="55"/>
    </row>
    <row r="54" spans="1:9" ht="12.75">
      <c r="A54" s="58" t="s">
        <v>34</v>
      </c>
      <c r="B54" s="59"/>
      <c r="C54" s="60"/>
      <c r="D54" s="60"/>
      <c r="E54" s="61"/>
      <c r="F54" s="55"/>
      <c r="G54" s="55"/>
      <c r="H54" s="55"/>
      <c r="I54" s="55"/>
    </row>
    <row r="55" spans="1:9" ht="12.75">
      <c r="A55" s="62" t="s">
        <v>35</v>
      </c>
      <c r="B55" s="63">
        <v>0</v>
      </c>
      <c r="C55" s="72">
        <v>15900.019999999999</v>
      </c>
      <c r="D55" s="72">
        <v>60295.13</v>
      </c>
      <c r="E55" s="73">
        <v>68986.84000000001</v>
      </c>
      <c r="F55" s="55"/>
      <c r="G55" s="55"/>
      <c r="H55" s="55"/>
      <c r="I55" s="55"/>
    </row>
    <row r="56" spans="1:9" ht="25.5">
      <c r="A56" s="62" t="s">
        <v>36</v>
      </c>
      <c r="B56" s="63">
        <v>0</v>
      </c>
      <c r="C56" s="72">
        <v>0</v>
      </c>
      <c r="D56" s="72">
        <v>6400</v>
      </c>
      <c r="E56" s="73">
        <v>23923.35</v>
      </c>
      <c r="F56" s="55"/>
      <c r="G56" s="55"/>
      <c r="H56" s="55"/>
      <c r="I56" s="55"/>
    </row>
    <row r="57" spans="1:9" ht="12.75">
      <c r="A57" s="62" t="s">
        <v>37</v>
      </c>
      <c r="B57" s="63">
        <v>0</v>
      </c>
      <c r="C57" s="72">
        <v>0</v>
      </c>
      <c r="D57" s="72">
        <v>1486.05</v>
      </c>
      <c r="E57" s="73">
        <v>3754.8</v>
      </c>
      <c r="F57" s="55"/>
      <c r="G57" s="55"/>
      <c r="H57" s="55"/>
      <c r="I57" s="55"/>
    </row>
    <row r="58" spans="1:9" ht="12.75">
      <c r="A58" s="62" t="s">
        <v>38</v>
      </c>
      <c r="B58" s="63">
        <v>0</v>
      </c>
      <c r="C58" s="72">
        <v>4726.0199999999995</v>
      </c>
      <c r="D58" s="72">
        <v>5558.21</v>
      </c>
      <c r="E58" s="73">
        <v>5961.529999999999</v>
      </c>
      <c r="F58" s="55"/>
      <c r="G58" s="55"/>
      <c r="H58" s="55"/>
      <c r="I58" s="55"/>
    </row>
    <row r="59" spans="1:9" ht="25.5">
      <c r="A59" s="62" t="s">
        <v>39</v>
      </c>
      <c r="B59" s="63">
        <v>0</v>
      </c>
      <c r="C59" s="72">
        <v>0</v>
      </c>
      <c r="D59" s="72">
        <v>0</v>
      </c>
      <c r="E59" s="73">
        <v>807.42</v>
      </c>
      <c r="F59" s="55"/>
      <c r="G59" s="55"/>
      <c r="H59" s="55"/>
      <c r="I59" s="55"/>
    </row>
    <row r="60" spans="1:9" ht="12.75">
      <c r="A60" s="62" t="s">
        <v>40</v>
      </c>
      <c r="B60" s="63">
        <v>0</v>
      </c>
      <c r="C60" s="72">
        <v>0</v>
      </c>
      <c r="D60" s="72">
        <v>0</v>
      </c>
      <c r="E60" s="73">
        <v>0</v>
      </c>
      <c r="F60" s="55"/>
      <c r="G60" s="55"/>
      <c r="H60" s="55"/>
      <c r="I60" s="55"/>
    </row>
    <row r="61" spans="1:9" ht="12.75">
      <c r="A61" s="62" t="s">
        <v>41</v>
      </c>
      <c r="B61" s="63">
        <v>0</v>
      </c>
      <c r="C61" s="72">
        <v>0</v>
      </c>
      <c r="D61" s="72">
        <v>0</v>
      </c>
      <c r="E61" s="73">
        <v>0</v>
      </c>
      <c r="F61" s="55"/>
      <c r="G61" s="55"/>
      <c r="H61" s="55"/>
      <c r="I61" s="55"/>
    </row>
    <row r="62" spans="1:9" ht="12.75">
      <c r="A62" s="62" t="s">
        <v>42</v>
      </c>
      <c r="B62" s="63">
        <v>0</v>
      </c>
      <c r="C62" s="72">
        <v>0</v>
      </c>
      <c r="D62" s="72">
        <v>0</v>
      </c>
      <c r="E62" s="73">
        <v>0</v>
      </c>
      <c r="F62" s="55"/>
      <c r="G62" s="55"/>
      <c r="H62" s="55"/>
      <c r="I62" s="55"/>
    </row>
    <row r="63" spans="1:9" ht="25.5">
      <c r="A63" s="62" t="s">
        <v>43</v>
      </c>
      <c r="B63" s="63">
        <v>0</v>
      </c>
      <c r="C63" s="72">
        <v>0</v>
      </c>
      <c r="D63" s="72">
        <v>0</v>
      </c>
      <c r="E63" s="73">
        <v>0</v>
      </c>
      <c r="F63" s="55"/>
      <c r="G63" s="55"/>
      <c r="H63" s="55"/>
      <c r="I63" s="55"/>
    </row>
    <row r="64" spans="1:9" ht="12.75">
      <c r="A64" s="62" t="s">
        <v>44</v>
      </c>
      <c r="B64" s="63">
        <v>0</v>
      </c>
      <c r="C64" s="72">
        <v>9179.17</v>
      </c>
      <c r="D64" s="72">
        <v>13489</v>
      </c>
      <c r="E64" s="73">
        <v>25528.340000000004</v>
      </c>
      <c r="F64" s="55"/>
      <c r="G64" s="55"/>
      <c r="H64" s="55"/>
      <c r="I64" s="55"/>
    </row>
    <row r="65" spans="1:9" ht="12.75">
      <c r="A65" s="62" t="s">
        <v>45</v>
      </c>
      <c r="B65" s="63">
        <v>0</v>
      </c>
      <c r="C65" s="72">
        <v>0</v>
      </c>
      <c r="D65" s="72">
        <v>0</v>
      </c>
      <c r="E65" s="73">
        <v>0</v>
      </c>
      <c r="F65" s="55"/>
      <c r="G65" s="55"/>
      <c r="H65" s="55"/>
      <c r="I65" s="55"/>
    </row>
    <row r="66" spans="1:9" ht="12.75">
      <c r="A66" s="62" t="s">
        <v>46</v>
      </c>
      <c r="B66" s="63">
        <v>0</v>
      </c>
      <c r="C66" s="72">
        <v>0</v>
      </c>
      <c r="D66" s="72">
        <v>562.44</v>
      </c>
      <c r="E66" s="73">
        <v>0</v>
      </c>
      <c r="F66" s="55"/>
      <c r="G66" s="55"/>
      <c r="H66" s="55"/>
      <c r="I66" s="55"/>
    </row>
    <row r="67" spans="1:9" ht="25.5">
      <c r="A67" s="62" t="s">
        <v>47</v>
      </c>
      <c r="B67" s="63">
        <v>336.6</v>
      </c>
      <c r="C67" s="72">
        <v>8366.57</v>
      </c>
      <c r="D67" s="72">
        <v>5410.46</v>
      </c>
      <c r="E67" s="73">
        <v>6784.99</v>
      </c>
      <c r="F67" s="55"/>
      <c r="G67" s="55"/>
      <c r="H67" s="55"/>
      <c r="I67" s="55"/>
    </row>
    <row r="68" spans="1:9" ht="12.75">
      <c r="A68" s="62" t="s">
        <v>48</v>
      </c>
      <c r="B68" s="63">
        <v>0</v>
      </c>
      <c r="C68" s="72">
        <v>0</v>
      </c>
      <c r="D68" s="72">
        <v>0</v>
      </c>
      <c r="E68" s="73">
        <v>0</v>
      </c>
      <c r="F68" s="55"/>
      <c r="G68" s="55"/>
      <c r="H68" s="55"/>
      <c r="I68" s="55"/>
    </row>
    <row r="69" spans="1:9" ht="12.75">
      <c r="A69" s="62" t="s">
        <v>49</v>
      </c>
      <c r="B69" s="63">
        <v>0</v>
      </c>
      <c r="C69" s="72">
        <v>0</v>
      </c>
      <c r="D69" s="72">
        <v>0</v>
      </c>
      <c r="E69" s="73">
        <v>3042.27</v>
      </c>
      <c r="F69" s="55"/>
      <c r="G69" s="55"/>
      <c r="H69" s="55"/>
      <c r="I69" s="55"/>
    </row>
    <row r="70" spans="1:9" ht="25.5">
      <c r="A70" s="62" t="s">
        <v>50</v>
      </c>
      <c r="B70" s="63">
        <v>0</v>
      </c>
      <c r="C70" s="72">
        <v>3900</v>
      </c>
      <c r="D70" s="72">
        <v>5900</v>
      </c>
      <c r="E70" s="73">
        <v>12593</v>
      </c>
      <c r="F70" s="55"/>
      <c r="G70" s="55"/>
      <c r="H70" s="55"/>
      <c r="I70" s="55"/>
    </row>
    <row r="71" spans="1:9" ht="12.75">
      <c r="A71" s="62" t="s">
        <v>51</v>
      </c>
      <c r="B71" s="63">
        <v>0</v>
      </c>
      <c r="C71" s="72">
        <v>3676</v>
      </c>
      <c r="D71" s="72">
        <v>0</v>
      </c>
      <c r="E71" s="73">
        <v>0</v>
      </c>
      <c r="F71" s="55"/>
      <c r="G71" s="55"/>
      <c r="H71" s="55"/>
      <c r="I71" s="55"/>
    </row>
    <row r="72" spans="1:9" ht="25.5">
      <c r="A72" s="62" t="s">
        <v>52</v>
      </c>
      <c r="B72" s="63">
        <v>0</v>
      </c>
      <c r="C72" s="72">
        <v>0</v>
      </c>
      <c r="D72" s="72">
        <v>0</v>
      </c>
      <c r="E72" s="73">
        <v>0</v>
      </c>
      <c r="F72" s="55"/>
      <c r="G72" s="55"/>
      <c r="H72" s="55"/>
      <c r="I72" s="55"/>
    </row>
    <row r="73" spans="1:9" ht="38.25">
      <c r="A73" s="62" t="s">
        <v>53</v>
      </c>
      <c r="B73" s="63">
        <v>0</v>
      </c>
      <c r="C73" s="72">
        <v>0</v>
      </c>
      <c r="D73" s="72">
        <v>0</v>
      </c>
      <c r="E73" s="73">
        <v>0</v>
      </c>
      <c r="F73" s="55"/>
      <c r="G73" s="55"/>
      <c r="H73" s="55"/>
      <c r="I73" s="55"/>
    </row>
    <row r="74" spans="1:9" ht="38.25">
      <c r="A74" s="62" t="s">
        <v>54</v>
      </c>
      <c r="B74" s="63">
        <v>0</v>
      </c>
      <c r="C74" s="72">
        <v>0</v>
      </c>
      <c r="D74" s="72">
        <v>0</v>
      </c>
      <c r="E74" s="73">
        <v>0</v>
      </c>
      <c r="F74" s="55"/>
      <c r="G74" s="55"/>
      <c r="H74" s="55"/>
      <c r="I74" s="55"/>
    </row>
    <row r="75" spans="1:9" ht="37.5" customHeight="1">
      <c r="A75" s="62" t="s">
        <v>55</v>
      </c>
      <c r="B75" s="63">
        <v>5352.53</v>
      </c>
      <c r="C75" s="72">
        <v>52656.38</v>
      </c>
      <c r="D75" s="72">
        <v>70842.45</v>
      </c>
      <c r="E75" s="73">
        <v>67457.98</v>
      </c>
      <c r="F75" s="55"/>
      <c r="G75" s="55"/>
      <c r="H75" s="55"/>
      <c r="I75" s="55"/>
    </row>
    <row r="76" spans="1:9" ht="15.75" customHeight="1">
      <c r="A76" s="64" t="s">
        <v>56</v>
      </c>
      <c r="B76" s="65">
        <v>1872.4499999999998</v>
      </c>
      <c r="C76" s="74">
        <v>28307.71</v>
      </c>
      <c r="D76" s="74">
        <v>43354.350000000006</v>
      </c>
      <c r="E76" s="75">
        <v>46697.82000000001</v>
      </c>
      <c r="F76" s="55"/>
      <c r="G76" s="55"/>
      <c r="H76" s="55"/>
      <c r="I76" s="55"/>
    </row>
    <row r="77" spans="4:5" ht="12.75">
      <c r="D77" t="s">
        <v>70</v>
      </c>
      <c r="E77" s="55">
        <f>B51+C51+D51+E51</f>
        <v>1674211.41</v>
      </c>
    </row>
    <row r="79" spans="1:4" ht="12.75">
      <c r="A79" s="66" t="s">
        <v>57</v>
      </c>
      <c r="D79" s="67" t="s">
        <v>58</v>
      </c>
    </row>
    <row r="80" spans="1:4" ht="12.75">
      <c r="A80" s="68" t="s">
        <v>59</v>
      </c>
      <c r="D80" s="4" t="s">
        <v>60</v>
      </c>
    </row>
  </sheetData>
  <sheetProtection/>
  <mergeCells count="10">
    <mergeCell ref="A46:E47"/>
    <mergeCell ref="A49:A50"/>
    <mergeCell ref="B49:E49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9">
      <selection activeCell="E28" sqref="E28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71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1</v>
      </c>
      <c r="C13" s="18">
        <v>6.34</v>
      </c>
      <c r="D13" s="18">
        <v>9.3</v>
      </c>
      <c r="E13" s="19">
        <v>5.29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1</v>
      </c>
      <c r="C14" s="23">
        <v>6.34</v>
      </c>
      <c r="D14" s="23">
        <v>8.75</v>
      </c>
      <c r="E14" s="24">
        <v>5.32</v>
      </c>
      <c r="F14" s="20">
        <f t="shared" si="0"/>
        <v>4</v>
      </c>
    </row>
    <row r="15" spans="1:6" ht="12.75">
      <c r="A15" s="21" t="s">
        <v>16</v>
      </c>
      <c r="B15" s="22">
        <v>1</v>
      </c>
      <c r="C15" s="23">
        <v>6.34</v>
      </c>
      <c r="D15" s="23">
        <v>7.75</v>
      </c>
      <c r="E15" s="24">
        <v>5.31</v>
      </c>
      <c r="F15" s="20">
        <f t="shared" si="0"/>
        <v>4</v>
      </c>
    </row>
    <row r="16" spans="1:6" ht="12.75">
      <c r="A16" s="21" t="s">
        <v>17</v>
      </c>
      <c r="B16" s="22">
        <v>1</v>
      </c>
      <c r="C16" s="23">
        <v>6.34</v>
      </c>
      <c r="D16" s="23">
        <v>7.75</v>
      </c>
      <c r="E16" s="24">
        <v>5.13</v>
      </c>
      <c r="F16" s="20">
        <f t="shared" si="0"/>
        <v>4</v>
      </c>
    </row>
    <row r="17" spans="1:6" ht="12.75">
      <c r="A17" s="21" t="s">
        <v>18</v>
      </c>
      <c r="B17" s="22">
        <v>1</v>
      </c>
      <c r="C17" s="23">
        <v>6.34</v>
      </c>
      <c r="D17" s="23">
        <v>7.75</v>
      </c>
      <c r="E17" s="24">
        <v>5.19</v>
      </c>
      <c r="F17" s="20">
        <f t="shared" si="0"/>
        <v>4</v>
      </c>
    </row>
    <row r="18" spans="1:6" ht="12.75">
      <c r="A18" s="21" t="s">
        <v>19</v>
      </c>
      <c r="B18" s="22">
        <v>1</v>
      </c>
      <c r="C18" s="23">
        <v>6.03</v>
      </c>
      <c r="D18" s="23">
        <v>7.75</v>
      </c>
      <c r="E18" s="24">
        <v>5.32</v>
      </c>
      <c r="F18" s="20">
        <f t="shared" si="0"/>
        <v>4</v>
      </c>
    </row>
    <row r="19" spans="1:6" ht="12.75">
      <c r="A19" s="21" t="s">
        <v>20</v>
      </c>
      <c r="B19" s="22">
        <v>1</v>
      </c>
      <c r="C19" s="23">
        <v>6.34</v>
      </c>
      <c r="D19" s="23">
        <v>7.75</v>
      </c>
      <c r="E19" s="24">
        <v>5.32</v>
      </c>
      <c r="F19" s="20">
        <f t="shared" si="0"/>
        <v>4</v>
      </c>
    </row>
    <row r="20" spans="1:6" ht="12.75">
      <c r="A20" s="21" t="s">
        <v>21</v>
      </c>
      <c r="B20" s="22">
        <v>1</v>
      </c>
      <c r="C20" s="23">
        <v>6.34</v>
      </c>
      <c r="D20" s="23">
        <v>7.75</v>
      </c>
      <c r="E20" s="24">
        <v>5.32</v>
      </c>
      <c r="F20" s="20">
        <f t="shared" si="0"/>
        <v>4</v>
      </c>
    </row>
    <row r="21" spans="1:6" ht="12.75">
      <c r="A21" s="21" t="s">
        <v>22</v>
      </c>
      <c r="B21" s="22">
        <v>1.47</v>
      </c>
      <c r="C21" s="23">
        <v>3.38</v>
      </c>
      <c r="D21" s="23">
        <v>7.55</v>
      </c>
      <c r="E21" s="24">
        <v>4.6</v>
      </c>
      <c r="F21" s="20">
        <f t="shared" si="0"/>
        <v>4</v>
      </c>
    </row>
    <row r="22" spans="1:6" ht="12.75">
      <c r="A22" s="21" t="s">
        <v>23</v>
      </c>
      <c r="B22" s="22">
        <v>1.47</v>
      </c>
      <c r="C22" s="23">
        <v>3.38</v>
      </c>
      <c r="D22" s="23">
        <v>7.4</v>
      </c>
      <c r="E22" s="24">
        <v>4.34</v>
      </c>
      <c r="F22" s="20">
        <f t="shared" si="0"/>
        <v>4</v>
      </c>
    </row>
    <row r="23" spans="1:6" ht="12.75">
      <c r="A23" s="21" t="s">
        <v>24</v>
      </c>
      <c r="B23" s="22">
        <v>1.47</v>
      </c>
      <c r="C23" s="23">
        <v>3.38</v>
      </c>
      <c r="D23" s="23">
        <v>7.52</v>
      </c>
      <c r="E23" s="24">
        <v>4.6</v>
      </c>
      <c r="F23" s="20">
        <f t="shared" si="0"/>
        <v>4</v>
      </c>
    </row>
    <row r="24" spans="1:6" ht="12.75">
      <c r="A24" s="25" t="s">
        <v>25</v>
      </c>
      <c r="B24" s="26">
        <v>1.47</v>
      </c>
      <c r="C24" s="27">
        <v>3.38</v>
      </c>
      <c r="D24" s="27">
        <v>7.39</v>
      </c>
      <c r="E24" s="28">
        <v>4.6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1</v>
      </c>
      <c r="C26" s="32">
        <f>(C13+C14+C15+C16+C17+C18+C19+C20)/8</f>
        <v>6.30125</v>
      </c>
      <c r="D26" s="32">
        <f>(D13+D14+D15+D16+D17+D18+D19+D20)/8</f>
        <v>8.06875</v>
      </c>
      <c r="E26" s="32">
        <f>(E13+E14+E15+E16+E17+E18+E19+E20)/8</f>
        <v>5.2749999999999995</v>
      </c>
      <c r="F26" s="20"/>
    </row>
    <row r="27" spans="1:6" s="35" customFormat="1" ht="12.75">
      <c r="A27" s="36" t="s">
        <v>27</v>
      </c>
      <c r="B27" s="37">
        <f>(B21+B22+B23+B24)/4</f>
        <v>1.47</v>
      </c>
      <c r="C27" s="37">
        <f>(C21+C22+C23+C24)/4</f>
        <v>3.38</v>
      </c>
      <c r="D27" s="37">
        <f>(D21+D22+D23+D24)/4</f>
        <v>7.465</v>
      </c>
      <c r="E27" s="37">
        <f>(E21+E22+E23+E24)/4</f>
        <v>4.535</v>
      </c>
      <c r="F27" s="20"/>
    </row>
    <row r="28" spans="1:6" ht="12.75">
      <c r="A28" s="40" t="s">
        <v>28</v>
      </c>
      <c r="B28" s="41">
        <f>(B13+B14+B15+B16+B17+B18+B19+B20+B21+B22+B23+B24)/12</f>
        <v>1.156666666666667</v>
      </c>
      <c r="C28" s="41">
        <f>(C13+C14+C15+C16+C17+C18+C19+C20+C21+C22+C23+C24)/12</f>
        <v>5.327500000000001</v>
      </c>
      <c r="D28" s="41">
        <f>(D13+D14+D15+D16+D17+D18+D19+D20+D21+D22+D23+D24)/12</f>
        <v>7.8675</v>
      </c>
      <c r="E28" s="41">
        <f>(E13+E14+E15+E16+E17+E18+E19+E20+E21+E22+E23+E24)/12</f>
        <v>5.028333333333333</v>
      </c>
      <c r="F28" s="20"/>
    </row>
    <row r="29" spans="1:5" ht="12.75">
      <c r="A29" s="44"/>
      <c r="D29" t="s">
        <v>63</v>
      </c>
      <c r="E29" s="55">
        <f>B28+C28+D28+E28</f>
        <v>19.38</v>
      </c>
    </row>
    <row r="30" spans="1:5" ht="12.75">
      <c r="A30" s="44"/>
      <c r="E30" s="55"/>
    </row>
    <row r="31" spans="1:5" ht="12.75">
      <c r="A31" s="44"/>
      <c r="E31" s="55"/>
    </row>
    <row r="32" spans="1:5" ht="12.75">
      <c r="A32" s="44"/>
      <c r="E32" s="55"/>
    </row>
    <row r="33" spans="1:5" ht="12.75">
      <c r="A33" s="44"/>
      <c r="E33" s="55"/>
    </row>
    <row r="34" spans="1:5" ht="12.75">
      <c r="A34" s="44"/>
      <c r="E34" s="55"/>
    </row>
    <row r="35" spans="1:5" ht="12.75">
      <c r="A35" s="44"/>
      <c r="E35" s="55"/>
    </row>
    <row r="36" spans="1:5" ht="12.75">
      <c r="A36" s="44"/>
      <c r="E36" s="55"/>
    </row>
    <row r="37" spans="1:5" ht="12.75">
      <c r="A37" s="44"/>
      <c r="E37" s="55"/>
    </row>
    <row r="38" spans="1:5" ht="12.75">
      <c r="A38" s="44"/>
      <c r="E38" s="55"/>
    </row>
    <row r="39" spans="1:5" ht="12.75">
      <c r="A39" s="44"/>
      <c r="E39" s="55"/>
    </row>
    <row r="40" spans="1:5" ht="12.75">
      <c r="A40" s="44"/>
      <c r="E40" s="55"/>
    </row>
    <row r="41" spans="1:5" ht="12.75">
      <c r="A41" s="44"/>
      <c r="E41" s="55"/>
    </row>
    <row r="42" spans="1:5" ht="12.75">
      <c r="A42" s="44"/>
      <c r="E42" s="55"/>
    </row>
    <row r="43" spans="1:5" ht="12.75">
      <c r="A43" s="44"/>
      <c r="E43" s="55"/>
    </row>
    <row r="44" spans="1:5" ht="12.75">
      <c r="A44" s="44"/>
      <c r="E44" s="55"/>
    </row>
    <row r="45" spans="1:5" ht="12.75">
      <c r="A45" s="44"/>
      <c r="E45" s="55"/>
    </row>
    <row r="46" spans="1:5" ht="12.75" customHeight="1">
      <c r="A46" s="154" t="s">
        <v>29</v>
      </c>
      <c r="B46" s="154"/>
      <c r="C46" s="154"/>
      <c r="D46" s="154"/>
      <c r="E46" s="154"/>
    </row>
    <row r="47" spans="1:5" ht="24" customHeight="1">
      <c r="A47" s="154"/>
      <c r="B47" s="154"/>
      <c r="C47" s="154"/>
      <c r="D47" s="154"/>
      <c r="E47" s="154"/>
    </row>
    <row r="48" spans="1:5" ht="12.75">
      <c r="A48" s="45"/>
      <c r="B48" s="45"/>
      <c r="C48" s="45"/>
      <c r="D48" s="45"/>
      <c r="E48" s="45"/>
    </row>
    <row r="49" spans="1:5" ht="12.75" customHeight="1">
      <c r="A49" s="155" t="s">
        <v>30</v>
      </c>
      <c r="B49" s="156" t="s">
        <v>9</v>
      </c>
      <c r="C49" s="156"/>
      <c r="D49" s="156"/>
      <c r="E49" s="156"/>
    </row>
    <row r="50" spans="1:5" ht="24">
      <c r="A50" s="155"/>
      <c r="B50" s="46" t="s">
        <v>10</v>
      </c>
      <c r="C50" s="47" t="s">
        <v>11</v>
      </c>
      <c r="D50" s="47" t="s">
        <v>12</v>
      </c>
      <c r="E50" s="48" t="s">
        <v>13</v>
      </c>
    </row>
    <row r="51" spans="1:5" ht="26.25" customHeight="1">
      <c r="A51" s="49" t="s">
        <v>31</v>
      </c>
      <c r="B51" s="50">
        <f>B53+B52</f>
        <v>36124.96</v>
      </c>
      <c r="C51" s="50">
        <f>C53+C52</f>
        <v>184813.46000000002</v>
      </c>
      <c r="D51" s="50">
        <f>D53+D52</f>
        <v>345717.64</v>
      </c>
      <c r="E51" s="50">
        <f>E53+E52</f>
        <v>222913.77000000002</v>
      </c>
    </row>
    <row r="52" spans="1:9" ht="15" customHeight="1">
      <c r="A52" s="51" t="s">
        <v>32</v>
      </c>
      <c r="B52" s="52">
        <v>25876.8</v>
      </c>
      <c r="C52" s="53">
        <v>126197.21000000002</v>
      </c>
      <c r="D52" s="53">
        <v>206799.87</v>
      </c>
      <c r="E52" s="54">
        <v>156368.18</v>
      </c>
      <c r="F52" s="55"/>
      <c r="G52" s="55"/>
      <c r="H52" s="55"/>
      <c r="I52" s="55"/>
    </row>
    <row r="53" spans="1:9" ht="47.25">
      <c r="A53" s="56" t="s">
        <v>33</v>
      </c>
      <c r="B53" s="57">
        <f>B55+B56+B57+B58+B59+B60+B61+B62+B63+B64+B65+B66+B67+B68+B69+B70+B71+B72+B73+B74+B75+B76</f>
        <v>10248.16</v>
      </c>
      <c r="C53" s="57">
        <f>C55+C56+C57+C58+C59+C60+C61+C62+C63+C64+C65+C66+C67+C68+C69+C70+C71+C72+C73+C74+C75+C76</f>
        <v>58616.25</v>
      </c>
      <c r="D53" s="57">
        <f>D55+D56+D57+D58+D59+D60+D61+D62+D63+D64+D65+D66+D67+D68+D69+D70+D71+D72+D73+D74+D75+D76</f>
        <v>138917.77</v>
      </c>
      <c r="E53" s="57">
        <f>E55+E56+E57+E58+E59+E60+E61+E62+E63+E64+E65+E66+E67+E68+E69+E70+E71+E72+E73+E74+E75+E76</f>
        <v>66545.59000000001</v>
      </c>
      <c r="F53" s="55"/>
      <c r="G53" s="55"/>
      <c r="H53" s="55"/>
      <c r="I53" s="55"/>
    </row>
    <row r="54" spans="1:9" ht="12.75">
      <c r="A54" s="58" t="s">
        <v>34</v>
      </c>
      <c r="B54" s="59"/>
      <c r="C54" s="60"/>
      <c r="D54" s="60"/>
      <c r="E54" s="61"/>
      <c r="F54" s="55"/>
      <c r="G54" s="55"/>
      <c r="H54" s="55"/>
      <c r="I54" s="55"/>
    </row>
    <row r="55" spans="1:9" ht="12.75">
      <c r="A55" s="62" t="s">
        <v>35</v>
      </c>
      <c r="B55" s="63">
        <v>0</v>
      </c>
      <c r="C55" s="72">
        <v>13874.97</v>
      </c>
      <c r="D55" s="72">
        <v>34073.880000000005</v>
      </c>
      <c r="E55" s="73">
        <v>23980.740000000005</v>
      </c>
      <c r="F55" s="55"/>
      <c r="G55" s="55"/>
      <c r="H55" s="55"/>
      <c r="I55" s="55"/>
    </row>
    <row r="56" spans="1:9" ht="25.5">
      <c r="A56" s="62" t="s">
        <v>36</v>
      </c>
      <c r="B56" s="63">
        <v>0</v>
      </c>
      <c r="C56" s="72">
        <v>0</v>
      </c>
      <c r="D56" s="72">
        <v>21891.660000000003</v>
      </c>
      <c r="E56" s="73">
        <v>0</v>
      </c>
      <c r="F56" s="55"/>
      <c r="G56" s="55"/>
      <c r="H56" s="55"/>
      <c r="I56" s="55"/>
    </row>
    <row r="57" spans="1:9" ht="12.75">
      <c r="A57" s="62" t="s">
        <v>37</v>
      </c>
      <c r="B57" s="63">
        <v>0</v>
      </c>
      <c r="C57" s="72">
        <v>0</v>
      </c>
      <c r="D57" s="72">
        <v>1298.12</v>
      </c>
      <c r="E57" s="73">
        <v>640.04</v>
      </c>
      <c r="F57" s="55"/>
      <c r="G57" s="55"/>
      <c r="H57" s="55"/>
      <c r="I57" s="55"/>
    </row>
    <row r="58" spans="1:9" ht="12.75">
      <c r="A58" s="62" t="s">
        <v>38</v>
      </c>
      <c r="B58" s="63">
        <v>0</v>
      </c>
      <c r="C58" s="72">
        <v>2951.82</v>
      </c>
      <c r="D58" s="72">
        <v>2182.18</v>
      </c>
      <c r="E58" s="73">
        <v>1749.7900000000002</v>
      </c>
      <c r="F58" s="55"/>
      <c r="G58" s="55"/>
      <c r="H58" s="55"/>
      <c r="I58" s="55"/>
    </row>
    <row r="59" spans="1:9" ht="25.5">
      <c r="A59" s="62" t="s">
        <v>39</v>
      </c>
      <c r="B59" s="63">
        <v>0</v>
      </c>
      <c r="C59" s="72">
        <v>0</v>
      </c>
      <c r="D59" s="72">
        <v>0</v>
      </c>
      <c r="E59" s="73">
        <v>823.46</v>
      </c>
      <c r="F59" s="55"/>
      <c r="G59" s="55"/>
      <c r="H59" s="55"/>
      <c r="I59" s="55"/>
    </row>
    <row r="60" spans="1:9" ht="12.75">
      <c r="A60" s="62" t="s">
        <v>40</v>
      </c>
      <c r="B60" s="63">
        <v>0</v>
      </c>
      <c r="C60" s="72">
        <v>0</v>
      </c>
      <c r="D60" s="72">
        <v>0</v>
      </c>
      <c r="E60" s="73">
        <v>0</v>
      </c>
      <c r="F60" s="55"/>
      <c r="G60" s="55"/>
      <c r="H60" s="55"/>
      <c r="I60" s="55"/>
    </row>
    <row r="61" spans="1:9" ht="12.75">
      <c r="A61" s="62" t="s">
        <v>41</v>
      </c>
      <c r="B61" s="63">
        <v>0</v>
      </c>
      <c r="C61" s="72">
        <v>0</v>
      </c>
      <c r="D61" s="72">
        <v>0</v>
      </c>
      <c r="E61" s="73">
        <v>0</v>
      </c>
      <c r="F61" s="55"/>
      <c r="G61" s="55"/>
      <c r="H61" s="55"/>
      <c r="I61" s="55"/>
    </row>
    <row r="62" spans="1:9" ht="12.75">
      <c r="A62" s="62" t="s">
        <v>42</v>
      </c>
      <c r="B62" s="63">
        <v>0</v>
      </c>
      <c r="C62" s="72">
        <v>0</v>
      </c>
      <c r="D62" s="72">
        <v>0</v>
      </c>
      <c r="E62" s="73">
        <v>0</v>
      </c>
      <c r="F62" s="55"/>
      <c r="G62" s="55"/>
      <c r="H62" s="55"/>
      <c r="I62" s="55"/>
    </row>
    <row r="63" spans="1:9" ht="25.5">
      <c r="A63" s="62" t="s">
        <v>43</v>
      </c>
      <c r="B63" s="63">
        <v>0</v>
      </c>
      <c r="C63" s="72">
        <v>0</v>
      </c>
      <c r="D63" s="72">
        <v>0</v>
      </c>
      <c r="E63" s="73">
        <v>0</v>
      </c>
      <c r="F63" s="55"/>
      <c r="G63" s="55"/>
      <c r="H63" s="55"/>
      <c r="I63" s="55"/>
    </row>
    <row r="64" spans="1:9" ht="12.75">
      <c r="A64" s="62" t="s">
        <v>44</v>
      </c>
      <c r="B64" s="63">
        <v>1160</v>
      </c>
      <c r="C64" s="72">
        <v>5859.45</v>
      </c>
      <c r="D64" s="72">
        <v>20128.659999999996</v>
      </c>
      <c r="E64" s="73">
        <v>4550.2</v>
      </c>
      <c r="F64" s="55"/>
      <c r="G64" s="55"/>
      <c r="H64" s="55"/>
      <c r="I64" s="55"/>
    </row>
    <row r="65" spans="1:9" ht="12.75">
      <c r="A65" s="62" t="s">
        <v>45</v>
      </c>
      <c r="B65" s="63">
        <v>0</v>
      </c>
      <c r="C65" s="72">
        <v>371.95</v>
      </c>
      <c r="D65" s="72">
        <v>0</v>
      </c>
      <c r="E65" s="73">
        <v>0</v>
      </c>
      <c r="F65" s="55"/>
      <c r="G65" s="55"/>
      <c r="H65" s="55"/>
      <c r="I65" s="55"/>
    </row>
    <row r="66" spans="1:9" ht="12.75">
      <c r="A66" s="62" t="s">
        <v>46</v>
      </c>
      <c r="B66" s="63">
        <v>0</v>
      </c>
      <c r="C66" s="72">
        <v>0</v>
      </c>
      <c r="D66" s="72">
        <v>0</v>
      </c>
      <c r="E66" s="73">
        <v>0</v>
      </c>
      <c r="F66" s="55"/>
      <c r="G66" s="55"/>
      <c r="H66" s="55"/>
      <c r="I66" s="55"/>
    </row>
    <row r="67" spans="1:9" ht="25.5">
      <c r="A67" s="62" t="s">
        <v>47</v>
      </c>
      <c r="B67" s="63">
        <v>0</v>
      </c>
      <c r="C67" s="72">
        <v>707.69</v>
      </c>
      <c r="D67" s="72">
        <v>2619.15</v>
      </c>
      <c r="E67" s="73">
        <v>2732.84</v>
      </c>
      <c r="F67" s="55"/>
      <c r="G67" s="55"/>
      <c r="H67" s="55"/>
      <c r="I67" s="55"/>
    </row>
    <row r="68" spans="1:9" ht="12.75">
      <c r="A68" s="62" t="s">
        <v>48</v>
      </c>
      <c r="B68" s="63">
        <v>0</v>
      </c>
      <c r="C68" s="72">
        <v>0</v>
      </c>
      <c r="D68" s="72">
        <v>0</v>
      </c>
      <c r="E68" s="73">
        <v>0</v>
      </c>
      <c r="F68" s="55"/>
      <c r="G68" s="55"/>
      <c r="H68" s="55"/>
      <c r="I68" s="55"/>
    </row>
    <row r="69" spans="1:9" ht="12.75">
      <c r="A69" s="62" t="s">
        <v>49</v>
      </c>
      <c r="B69" s="63">
        <v>0</v>
      </c>
      <c r="C69" s="72">
        <v>3410.81</v>
      </c>
      <c r="D69" s="72">
        <v>5581.22</v>
      </c>
      <c r="E69" s="73">
        <v>2099.25</v>
      </c>
      <c r="F69" s="55"/>
      <c r="G69" s="55"/>
      <c r="H69" s="55"/>
      <c r="I69" s="55"/>
    </row>
    <row r="70" spans="1:9" ht="25.5">
      <c r="A70" s="62" t="s">
        <v>50</v>
      </c>
      <c r="B70" s="63">
        <v>850</v>
      </c>
      <c r="C70" s="72">
        <v>2420</v>
      </c>
      <c r="D70" s="72">
        <v>6360</v>
      </c>
      <c r="E70" s="73">
        <v>2990</v>
      </c>
      <c r="F70" s="55"/>
      <c r="G70" s="55"/>
      <c r="H70" s="55"/>
      <c r="I70" s="55"/>
    </row>
    <row r="71" spans="1:9" ht="12.75">
      <c r="A71" s="62" t="s">
        <v>51</v>
      </c>
      <c r="B71" s="63">
        <v>0</v>
      </c>
      <c r="C71" s="72">
        <v>0</v>
      </c>
      <c r="D71" s="72">
        <v>0</v>
      </c>
      <c r="E71" s="73">
        <v>0</v>
      </c>
      <c r="F71" s="55"/>
      <c r="G71" s="55"/>
      <c r="H71" s="55"/>
      <c r="I71" s="55"/>
    </row>
    <row r="72" spans="1:9" ht="25.5">
      <c r="A72" s="62" t="s">
        <v>52</v>
      </c>
      <c r="B72" s="63">
        <v>0</v>
      </c>
      <c r="C72" s="72">
        <v>0</v>
      </c>
      <c r="D72" s="72">
        <v>0</v>
      </c>
      <c r="E72" s="73">
        <v>0</v>
      </c>
      <c r="F72" s="55"/>
      <c r="G72" s="55"/>
      <c r="H72" s="55"/>
      <c r="I72" s="55"/>
    </row>
    <row r="73" spans="1:9" ht="38.25">
      <c r="A73" s="62" t="s">
        <v>53</v>
      </c>
      <c r="B73" s="63">
        <v>0</v>
      </c>
      <c r="C73" s="72">
        <v>0</v>
      </c>
      <c r="D73" s="72">
        <v>0</v>
      </c>
      <c r="E73" s="73">
        <v>0</v>
      </c>
      <c r="F73" s="55"/>
      <c r="G73" s="55"/>
      <c r="H73" s="55"/>
      <c r="I73" s="55"/>
    </row>
    <row r="74" spans="1:9" ht="38.25">
      <c r="A74" s="62" t="s">
        <v>54</v>
      </c>
      <c r="B74" s="63">
        <v>0</v>
      </c>
      <c r="C74" s="72">
        <v>0</v>
      </c>
      <c r="D74" s="72">
        <v>0</v>
      </c>
      <c r="E74" s="73">
        <v>0</v>
      </c>
      <c r="F74" s="55"/>
      <c r="G74" s="55"/>
      <c r="H74" s="55"/>
      <c r="I74" s="55"/>
    </row>
    <row r="75" spans="1:9" ht="37.5" customHeight="1">
      <c r="A75" s="62" t="s">
        <v>55</v>
      </c>
      <c r="B75" s="63">
        <v>7507.83</v>
      </c>
      <c r="C75" s="72">
        <v>11285.25</v>
      </c>
      <c r="D75" s="72">
        <v>14044.12</v>
      </c>
      <c r="E75" s="73">
        <v>14502.480000000001</v>
      </c>
      <c r="F75" s="55"/>
      <c r="G75" s="55"/>
      <c r="H75" s="55"/>
      <c r="I75" s="55"/>
    </row>
    <row r="76" spans="1:9" ht="15.75" customHeight="1">
      <c r="A76" s="64" t="s">
        <v>56</v>
      </c>
      <c r="B76" s="65">
        <v>730.33</v>
      </c>
      <c r="C76" s="74">
        <v>17734.31</v>
      </c>
      <c r="D76" s="74">
        <v>30738.780000000002</v>
      </c>
      <c r="E76" s="75">
        <v>12476.789999999997</v>
      </c>
      <c r="F76" s="55"/>
      <c r="G76" s="55"/>
      <c r="H76" s="55"/>
      <c r="I76" s="55"/>
    </row>
    <row r="77" spans="4:5" ht="12.75">
      <c r="D77" t="s">
        <v>70</v>
      </c>
      <c r="E77" s="55">
        <f>B51+C51+D51+E51</f>
        <v>789569.8300000001</v>
      </c>
    </row>
    <row r="79" spans="1:4" ht="12.75">
      <c r="A79" s="66" t="s">
        <v>57</v>
      </c>
      <c r="D79" s="67" t="s">
        <v>58</v>
      </c>
    </row>
    <row r="80" spans="1:4" ht="12.75">
      <c r="A80" s="68" t="s">
        <v>59</v>
      </c>
      <c r="D80" s="4" t="s">
        <v>60</v>
      </c>
    </row>
  </sheetData>
  <sheetProtection/>
  <mergeCells count="10">
    <mergeCell ref="A46:E47"/>
    <mergeCell ref="A49:A50"/>
    <mergeCell ref="B49:E49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0">
      <selection activeCell="E26" sqref="E26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72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76">
        <v>12.06</v>
      </c>
      <c r="C13" s="77">
        <v>12.69</v>
      </c>
      <c r="D13" s="77">
        <v>9.56</v>
      </c>
      <c r="E13" s="78">
        <v>4</v>
      </c>
      <c r="F13" s="20">
        <f aca="true" t="shared" si="0" ref="F13:F24">COUNT(B13:E13)</f>
        <v>4</v>
      </c>
    </row>
    <row r="14" spans="1:6" ht="12.75">
      <c r="A14" s="21" t="s">
        <v>15</v>
      </c>
      <c r="B14" s="79">
        <v>13.06</v>
      </c>
      <c r="C14" s="80">
        <v>12.83</v>
      </c>
      <c r="D14" s="80">
        <v>9.56</v>
      </c>
      <c r="E14" s="81">
        <v>4</v>
      </c>
      <c r="F14" s="20">
        <f t="shared" si="0"/>
        <v>4</v>
      </c>
    </row>
    <row r="15" spans="1:6" ht="12.75">
      <c r="A15" s="21" t="s">
        <v>16</v>
      </c>
      <c r="B15" s="79">
        <v>12.06</v>
      </c>
      <c r="C15" s="80">
        <v>12.83</v>
      </c>
      <c r="D15" s="80">
        <v>9.51</v>
      </c>
      <c r="E15" s="81">
        <v>4</v>
      </c>
      <c r="F15" s="20">
        <f t="shared" si="0"/>
        <v>4</v>
      </c>
    </row>
    <row r="16" spans="1:6" ht="12.75">
      <c r="A16" s="21" t="s">
        <v>17</v>
      </c>
      <c r="B16" s="22">
        <v>12.06</v>
      </c>
      <c r="C16" s="23">
        <v>12.83</v>
      </c>
      <c r="D16" s="23">
        <v>9.56</v>
      </c>
      <c r="E16" s="24">
        <v>4</v>
      </c>
      <c r="F16" s="20">
        <f t="shared" si="0"/>
        <v>4</v>
      </c>
    </row>
    <row r="17" spans="1:6" ht="12.75">
      <c r="A17" s="21" t="s">
        <v>18</v>
      </c>
      <c r="B17" s="22">
        <v>11.48</v>
      </c>
      <c r="C17" s="23">
        <v>12.67</v>
      </c>
      <c r="D17" s="23">
        <v>9.56</v>
      </c>
      <c r="E17" s="24">
        <v>4</v>
      </c>
      <c r="F17" s="20">
        <f t="shared" si="0"/>
        <v>4</v>
      </c>
    </row>
    <row r="18" spans="1:6" ht="12.75">
      <c r="A18" s="21" t="s">
        <v>19</v>
      </c>
      <c r="B18" s="22">
        <v>12.06</v>
      </c>
      <c r="C18" s="23">
        <v>12.83</v>
      </c>
      <c r="D18" s="23">
        <v>9.16</v>
      </c>
      <c r="E18" s="24">
        <v>4</v>
      </c>
      <c r="F18" s="20">
        <f t="shared" si="0"/>
        <v>4</v>
      </c>
    </row>
    <row r="19" spans="1:6" ht="12.75">
      <c r="A19" s="21" t="s">
        <v>20</v>
      </c>
      <c r="B19" s="79">
        <v>12.06</v>
      </c>
      <c r="C19" s="80">
        <v>13.83</v>
      </c>
      <c r="D19" s="80">
        <v>9.56</v>
      </c>
      <c r="E19" s="81">
        <v>4</v>
      </c>
      <c r="F19" s="20">
        <f t="shared" si="0"/>
        <v>4</v>
      </c>
    </row>
    <row r="20" spans="1:6" ht="12.75">
      <c r="A20" s="21" t="s">
        <v>21</v>
      </c>
      <c r="B20" s="79">
        <v>11.69</v>
      </c>
      <c r="C20" s="80">
        <v>13.66</v>
      </c>
      <c r="D20" s="80">
        <v>9.56</v>
      </c>
      <c r="E20" s="81">
        <v>4</v>
      </c>
      <c r="F20" s="20">
        <f t="shared" si="0"/>
        <v>4</v>
      </c>
    </row>
    <row r="21" spans="1:6" ht="12.75">
      <c r="A21" s="21" t="s">
        <v>22</v>
      </c>
      <c r="B21" s="79">
        <v>6.83</v>
      </c>
      <c r="C21" s="80">
        <v>15.72</v>
      </c>
      <c r="D21" s="80">
        <v>10.86</v>
      </c>
      <c r="E21" s="81">
        <v>4</v>
      </c>
      <c r="F21" s="20">
        <f t="shared" si="0"/>
        <v>4</v>
      </c>
    </row>
    <row r="22" spans="1:6" ht="12.75">
      <c r="A22" s="21" t="s">
        <v>23</v>
      </c>
      <c r="B22" s="79">
        <v>6.83</v>
      </c>
      <c r="C22" s="80">
        <v>15.67</v>
      </c>
      <c r="D22" s="80">
        <v>10.99</v>
      </c>
      <c r="E22" s="81">
        <v>4</v>
      </c>
      <c r="F22" s="20">
        <f t="shared" si="0"/>
        <v>4</v>
      </c>
    </row>
    <row r="23" spans="1:6" ht="12.75">
      <c r="A23" s="21" t="s">
        <v>24</v>
      </c>
      <c r="B23" s="79">
        <v>6.83</v>
      </c>
      <c r="C23" s="80">
        <v>15.69</v>
      </c>
      <c r="D23" s="80">
        <v>11.33</v>
      </c>
      <c r="E23" s="81">
        <v>4</v>
      </c>
      <c r="F23" s="20">
        <f t="shared" si="0"/>
        <v>4</v>
      </c>
    </row>
    <row r="24" spans="1:6" ht="12.75">
      <c r="A24" s="25" t="s">
        <v>25</v>
      </c>
      <c r="B24" s="82">
        <v>6.83</v>
      </c>
      <c r="C24" s="83">
        <v>16.35</v>
      </c>
      <c r="D24" s="83">
        <v>11.33</v>
      </c>
      <c r="E24" s="84">
        <v>4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12.06625</v>
      </c>
      <c r="C26" s="32">
        <f>(C13+C14+C15+C16+C17+C18+C19+C20)/8</f>
        <v>13.02125</v>
      </c>
      <c r="D26" s="32">
        <f>(D13+D14+D15+D16+D17+D18+D19+D20)/8</f>
        <v>9.503750000000002</v>
      </c>
      <c r="E26" s="32">
        <f>(E13+E14+E15+E16+E17+E18+E19+E20)/8</f>
        <v>4</v>
      </c>
      <c r="F26" s="20"/>
    </row>
    <row r="27" spans="1:6" s="35" customFormat="1" ht="12.75">
      <c r="A27" s="36" t="s">
        <v>27</v>
      </c>
      <c r="B27" s="37">
        <f>(B21+B22+B23+B24)/4</f>
        <v>6.83</v>
      </c>
      <c r="C27" s="37">
        <f>(C21+C22+C23+C24)/4</f>
        <v>15.8575</v>
      </c>
      <c r="D27" s="37">
        <f>(D21+D22+D23+D24)/4</f>
        <v>11.1275</v>
      </c>
      <c r="E27" s="37">
        <f>(E21+E22+E23+E24)/4</f>
        <v>4</v>
      </c>
      <c r="F27" s="20"/>
    </row>
    <row r="28" spans="1:6" ht="12.75">
      <c r="A28" s="40" t="s">
        <v>28</v>
      </c>
      <c r="B28" s="41">
        <f>(B13+B14+B15+B16+B17+B18+B19+B20+B21+B22+B23+B24)/12</f>
        <v>10.320833333333333</v>
      </c>
      <c r="C28" s="41">
        <f>(C13+C14+C15+C16+C17+C18+C19+C20+C21+C22+C23+C24)/12</f>
        <v>13.966666666666667</v>
      </c>
      <c r="D28" s="41">
        <f>(D13+D14+D15+D16+D17+D18+D19+D20+D21+D22+D23+D24)/12</f>
        <v>10.045</v>
      </c>
      <c r="E28" s="41">
        <f>(E13+E14+E15+E16+E17+E18+E19+E20+E21+E22+E23+E24)/12</f>
        <v>4</v>
      </c>
      <c r="F28" s="20"/>
    </row>
    <row r="29" spans="1:5" ht="12.75">
      <c r="A29" s="44"/>
      <c r="D29" t="s">
        <v>63</v>
      </c>
      <c r="E29" s="55">
        <f>B26+C26+D26+E26</f>
        <v>38.59125</v>
      </c>
    </row>
    <row r="30" spans="1:5" ht="12.75">
      <c r="A30" s="44"/>
      <c r="E30" s="55"/>
    </row>
    <row r="31" spans="1:5" ht="12.75">
      <c r="A31" s="44"/>
      <c r="E31" s="55"/>
    </row>
    <row r="32" spans="1:5" ht="12.75">
      <c r="A32" s="44"/>
      <c r="E32" s="55"/>
    </row>
    <row r="33" spans="1:5" ht="12.75">
      <c r="A33" s="44"/>
      <c r="E33" s="55"/>
    </row>
    <row r="34" spans="1:5" ht="12.75">
      <c r="A34" s="44"/>
      <c r="E34" s="55"/>
    </row>
    <row r="35" spans="1:5" ht="12.75">
      <c r="A35" s="44"/>
      <c r="E35" s="55"/>
    </row>
    <row r="36" spans="1:5" ht="12.75">
      <c r="A36" s="44"/>
      <c r="E36" s="55"/>
    </row>
    <row r="37" spans="1:5" ht="12.75">
      <c r="A37" s="44"/>
      <c r="E37" s="55"/>
    </row>
    <row r="38" spans="1:5" ht="12.75">
      <c r="A38" s="44"/>
      <c r="E38" s="55"/>
    </row>
    <row r="39" spans="1:5" ht="12.75">
      <c r="A39" s="44"/>
      <c r="E39" s="55"/>
    </row>
    <row r="40" spans="1:5" ht="12.75">
      <c r="A40" s="44"/>
      <c r="E40" s="55"/>
    </row>
    <row r="41" spans="1:5" ht="12.75">
      <c r="A41" s="44"/>
      <c r="E41" s="55"/>
    </row>
    <row r="42" spans="1:5" ht="12.75">
      <c r="A42" s="44"/>
      <c r="E42" s="55"/>
    </row>
    <row r="43" spans="1:5" ht="12.75">
      <c r="A43" s="44"/>
      <c r="E43" s="55"/>
    </row>
    <row r="44" spans="1:5" ht="12.75">
      <c r="A44" s="44"/>
      <c r="E44" s="55"/>
    </row>
    <row r="45" spans="1:5" ht="12.75">
      <c r="A45" s="44"/>
      <c r="E45" s="55"/>
    </row>
    <row r="46" spans="1:5" ht="12.75" customHeight="1">
      <c r="A46" s="154" t="s">
        <v>29</v>
      </c>
      <c r="B46" s="154"/>
      <c r="C46" s="154"/>
      <c r="D46" s="154"/>
      <c r="E46" s="154"/>
    </row>
    <row r="47" spans="1:5" ht="24" customHeight="1">
      <c r="A47" s="154"/>
      <c r="B47" s="154"/>
      <c r="C47" s="154"/>
      <c r="D47" s="154"/>
      <c r="E47" s="154"/>
    </row>
    <row r="48" spans="1:5" ht="12.75">
      <c r="A48" s="45"/>
      <c r="B48" s="45"/>
      <c r="C48" s="45"/>
      <c r="D48" s="45"/>
      <c r="E48" s="45"/>
    </row>
    <row r="49" spans="1:5" ht="12.75" customHeight="1">
      <c r="A49" s="155" t="s">
        <v>30</v>
      </c>
      <c r="B49" s="156" t="s">
        <v>9</v>
      </c>
      <c r="C49" s="156"/>
      <c r="D49" s="156"/>
      <c r="E49" s="156"/>
    </row>
    <row r="50" spans="1:5" ht="24">
      <c r="A50" s="155"/>
      <c r="B50" s="46" t="s">
        <v>10</v>
      </c>
      <c r="C50" s="47" t="s">
        <v>11</v>
      </c>
      <c r="D50" s="47" t="s">
        <v>12</v>
      </c>
      <c r="E50" s="48" t="s">
        <v>13</v>
      </c>
    </row>
    <row r="51" spans="1:5" ht="26.25" customHeight="1">
      <c r="A51" s="49" t="s">
        <v>31</v>
      </c>
      <c r="B51" s="50">
        <f>B53+B52</f>
        <v>359040.03</v>
      </c>
      <c r="C51" s="50">
        <f>C53+C52</f>
        <v>598280.6699999999</v>
      </c>
      <c r="D51" s="50">
        <f>D53+D52</f>
        <v>489038.44000000006</v>
      </c>
      <c r="E51" s="50">
        <f>E53+E52</f>
        <v>255443.05</v>
      </c>
    </row>
    <row r="52" spans="1:9" ht="15" customHeight="1">
      <c r="A52" s="51" t="s">
        <v>32</v>
      </c>
      <c r="B52" s="85">
        <v>212565.45</v>
      </c>
      <c r="C52" s="86">
        <v>317083.69</v>
      </c>
      <c r="D52" s="86">
        <v>256465.22</v>
      </c>
      <c r="E52" s="87">
        <v>127189.8</v>
      </c>
      <c r="F52" s="55"/>
      <c r="G52" s="55"/>
      <c r="H52" s="55"/>
      <c r="I52" s="55"/>
    </row>
    <row r="53" spans="1:9" ht="47.25">
      <c r="A53" s="56" t="s">
        <v>33</v>
      </c>
      <c r="B53" s="57">
        <f>B55+B56+B57+B58+B59+B60+B61+B62+B63+B64+B65+B66+B67+B68+B69+B70+B71+B72+B73+B74+B75+B76</f>
        <v>146474.58000000002</v>
      </c>
      <c r="C53" s="57">
        <f>C55+C56+C57+C58+C59+C60+C61+C62+C63+C64+C65+C66+C67+C68+C69+C70+C71+C72+C73+C74+C75+C76</f>
        <v>281196.98</v>
      </c>
      <c r="D53" s="57">
        <f>D55+D56+D57+D58+D59+D60+D61+D62+D63+D64+D65+D66+D67+D68+D69+D70+D71+D72+D73+D74+D75+D76</f>
        <v>232573.22000000003</v>
      </c>
      <c r="E53" s="57">
        <f>E55+E56+E57+E58+E59+E60+E61+E62+E63+E64+E65+E66+E67+E68+E69+E70+E71+E72+E73+E74+E75+E76</f>
        <v>128253.25</v>
      </c>
      <c r="F53" s="55"/>
      <c r="G53" s="55"/>
      <c r="H53" s="55"/>
      <c r="I53" s="55"/>
    </row>
    <row r="54" spans="1:9" ht="12.75">
      <c r="A54" s="58" t="s">
        <v>34</v>
      </c>
      <c r="B54" s="59"/>
      <c r="C54" s="60"/>
      <c r="D54" s="60"/>
      <c r="E54" s="61"/>
      <c r="F54" s="55"/>
      <c r="G54" s="55"/>
      <c r="H54" s="55"/>
      <c r="I54" s="55"/>
    </row>
    <row r="55" spans="1:9" ht="12.75">
      <c r="A55" s="62" t="s">
        <v>35</v>
      </c>
      <c r="B55" s="88">
        <v>16579.95</v>
      </c>
      <c r="C55" s="89">
        <v>26825.61</v>
      </c>
      <c r="D55" s="89">
        <v>48215.81</v>
      </c>
      <c r="E55" s="90">
        <v>25699.2</v>
      </c>
      <c r="F55" s="55"/>
      <c r="G55" s="55"/>
      <c r="H55" s="55"/>
      <c r="I55" s="55"/>
    </row>
    <row r="56" spans="1:9" ht="25.5">
      <c r="A56" s="62" t="s">
        <v>36</v>
      </c>
      <c r="B56" s="88"/>
      <c r="C56" s="89"/>
      <c r="D56" s="89">
        <v>10800</v>
      </c>
      <c r="E56" s="90">
        <v>17400</v>
      </c>
      <c r="F56" s="55"/>
      <c r="G56" s="55"/>
      <c r="H56" s="55"/>
      <c r="I56" s="55"/>
    </row>
    <row r="57" spans="1:9" ht="12.75">
      <c r="A57" s="62" t="s">
        <v>37</v>
      </c>
      <c r="B57" s="88"/>
      <c r="C57" s="89"/>
      <c r="D57" s="89">
        <v>4412.3</v>
      </c>
      <c r="E57" s="90">
        <v>2170.61</v>
      </c>
      <c r="F57" s="55"/>
      <c r="G57" s="55"/>
      <c r="H57" s="55"/>
      <c r="I57" s="55"/>
    </row>
    <row r="58" spans="1:9" ht="12.75">
      <c r="A58" s="62" t="s">
        <v>38</v>
      </c>
      <c r="B58" s="88">
        <v>1064.86</v>
      </c>
      <c r="C58" s="89">
        <v>4361.89</v>
      </c>
      <c r="D58" s="89">
        <v>3557.23</v>
      </c>
      <c r="E58" s="90"/>
      <c r="F58" s="55"/>
      <c r="G58" s="55"/>
      <c r="H58" s="55"/>
      <c r="I58" s="55"/>
    </row>
    <row r="59" spans="1:9" ht="25.5">
      <c r="A59" s="62" t="s">
        <v>39</v>
      </c>
      <c r="B59" s="88"/>
      <c r="C59" s="89"/>
      <c r="D59" s="89"/>
      <c r="E59" s="90"/>
      <c r="F59" s="55"/>
      <c r="G59" s="55"/>
      <c r="H59" s="55"/>
      <c r="I59" s="55"/>
    </row>
    <row r="60" spans="1:9" ht="12.75">
      <c r="A60" s="62" t="s">
        <v>40</v>
      </c>
      <c r="B60" s="88"/>
      <c r="C60" s="89"/>
      <c r="D60" s="89"/>
      <c r="E60" s="90"/>
      <c r="F60" s="55"/>
      <c r="G60" s="55"/>
      <c r="H60" s="55"/>
      <c r="I60" s="55"/>
    </row>
    <row r="61" spans="1:9" ht="12.75">
      <c r="A61" s="62" t="s">
        <v>41</v>
      </c>
      <c r="B61" s="88">
        <v>53741.9</v>
      </c>
      <c r="C61" s="89">
        <v>73150.66</v>
      </c>
      <c r="D61" s="89">
        <v>48650.76</v>
      </c>
      <c r="E61" s="90">
        <v>21385.33</v>
      </c>
      <c r="F61" s="55"/>
      <c r="G61" s="55"/>
      <c r="H61" s="55"/>
      <c r="I61" s="55"/>
    </row>
    <row r="62" spans="1:9" ht="12.75">
      <c r="A62" s="62" t="s">
        <v>42</v>
      </c>
      <c r="B62" s="88"/>
      <c r="C62" s="89"/>
      <c r="D62" s="89"/>
      <c r="E62" s="90"/>
      <c r="F62" s="55"/>
      <c r="G62" s="55"/>
      <c r="H62" s="55"/>
      <c r="I62" s="55"/>
    </row>
    <row r="63" spans="1:9" ht="25.5">
      <c r="A63" s="62" t="s">
        <v>43</v>
      </c>
      <c r="B63" s="88">
        <v>4455.84</v>
      </c>
      <c r="C63" s="89">
        <v>7583.44</v>
      </c>
      <c r="D63" s="89">
        <v>4947.84</v>
      </c>
      <c r="E63" s="90">
        <v>2586.32</v>
      </c>
      <c r="F63" s="55"/>
      <c r="G63" s="55"/>
      <c r="H63" s="55"/>
      <c r="I63" s="55"/>
    </row>
    <row r="64" spans="1:9" ht="12.75">
      <c r="A64" s="62" t="s">
        <v>44</v>
      </c>
      <c r="B64" s="88">
        <v>2155.6</v>
      </c>
      <c r="C64" s="89">
        <v>13623.78</v>
      </c>
      <c r="D64" s="89">
        <v>11832.91</v>
      </c>
      <c r="E64" s="90">
        <v>15510</v>
      </c>
      <c r="F64" s="55"/>
      <c r="G64" s="55"/>
      <c r="H64" s="55"/>
      <c r="I64" s="55"/>
    </row>
    <row r="65" spans="1:9" ht="12.75">
      <c r="A65" s="62" t="s">
        <v>45</v>
      </c>
      <c r="B65" s="88"/>
      <c r="C65" s="89"/>
      <c r="D65" s="89"/>
      <c r="E65" s="90"/>
      <c r="F65" s="55"/>
      <c r="G65" s="55"/>
      <c r="H65" s="55"/>
      <c r="I65" s="55"/>
    </row>
    <row r="66" spans="1:9" ht="12.75">
      <c r="A66" s="62" t="s">
        <v>46</v>
      </c>
      <c r="B66" s="88"/>
      <c r="C66" s="89"/>
      <c r="D66" s="89"/>
      <c r="E66" s="90"/>
      <c r="F66" s="55"/>
      <c r="G66" s="55"/>
      <c r="H66" s="55"/>
      <c r="I66" s="55"/>
    </row>
    <row r="67" spans="1:9" ht="25.5">
      <c r="A67" s="62" t="s">
        <v>47</v>
      </c>
      <c r="B67" s="88">
        <v>7643.2</v>
      </c>
      <c r="C67" s="89">
        <v>5027.37</v>
      </c>
      <c r="D67" s="89">
        <v>8009.1</v>
      </c>
      <c r="E67" s="90">
        <v>1221.15</v>
      </c>
      <c r="F67" s="55"/>
      <c r="G67" s="55"/>
      <c r="H67" s="55"/>
      <c r="I67" s="55"/>
    </row>
    <row r="68" spans="1:9" ht="12.75">
      <c r="A68" s="62" t="s">
        <v>48</v>
      </c>
      <c r="B68" s="88"/>
      <c r="C68" s="89"/>
      <c r="D68" s="89"/>
      <c r="E68" s="90"/>
      <c r="F68" s="55"/>
      <c r="G68" s="55"/>
      <c r="H68" s="55"/>
      <c r="I68" s="55"/>
    </row>
    <row r="69" spans="1:9" ht="12.75">
      <c r="A69" s="62" t="s">
        <v>49</v>
      </c>
      <c r="B69" s="88"/>
      <c r="C69" s="89"/>
      <c r="D69" s="89">
        <v>8262.53</v>
      </c>
      <c r="E69" s="90">
        <v>7952.74</v>
      </c>
      <c r="F69" s="55"/>
      <c r="G69" s="55"/>
      <c r="H69" s="55"/>
      <c r="I69" s="55"/>
    </row>
    <row r="70" spans="1:9" ht="25.5">
      <c r="A70" s="62" t="s">
        <v>50</v>
      </c>
      <c r="B70" s="88">
        <v>1447</v>
      </c>
      <c r="C70" s="89">
        <v>6750</v>
      </c>
      <c r="D70" s="89">
        <v>5085</v>
      </c>
      <c r="E70" s="90">
        <v>3300</v>
      </c>
      <c r="F70" s="55"/>
      <c r="G70" s="55"/>
      <c r="H70" s="55"/>
      <c r="I70" s="55"/>
    </row>
    <row r="71" spans="1:9" ht="12.75">
      <c r="A71" s="62" t="s">
        <v>51</v>
      </c>
      <c r="B71" s="88"/>
      <c r="C71" s="89">
        <v>4198</v>
      </c>
      <c r="D71" s="89"/>
      <c r="E71" s="90"/>
      <c r="F71" s="55"/>
      <c r="G71" s="55"/>
      <c r="H71" s="55"/>
      <c r="I71" s="55"/>
    </row>
    <row r="72" spans="1:9" ht="25.5">
      <c r="A72" s="62" t="s">
        <v>52</v>
      </c>
      <c r="B72" s="88"/>
      <c r="C72" s="89"/>
      <c r="D72" s="89"/>
      <c r="E72" s="90"/>
      <c r="F72" s="55"/>
      <c r="G72" s="55"/>
      <c r="H72" s="55"/>
      <c r="I72" s="55"/>
    </row>
    <row r="73" spans="1:9" ht="38.25">
      <c r="A73" s="62" t="s">
        <v>53</v>
      </c>
      <c r="B73" s="88"/>
      <c r="C73" s="89"/>
      <c r="D73" s="89"/>
      <c r="E73" s="90"/>
      <c r="F73" s="55"/>
      <c r="G73" s="55"/>
      <c r="H73" s="55"/>
      <c r="I73" s="55"/>
    </row>
    <row r="74" spans="1:9" ht="38.25">
      <c r="A74" s="62" t="s">
        <v>54</v>
      </c>
      <c r="B74" s="88"/>
      <c r="C74" s="89"/>
      <c r="D74" s="89"/>
      <c r="E74" s="90"/>
      <c r="F74" s="55"/>
      <c r="G74" s="55"/>
      <c r="H74" s="55"/>
      <c r="I74" s="55"/>
    </row>
    <row r="75" spans="1:9" ht="37.5" customHeight="1">
      <c r="A75" s="62" t="s">
        <v>55</v>
      </c>
      <c r="B75" s="88">
        <v>38850.17</v>
      </c>
      <c r="C75" s="89">
        <v>97554.2</v>
      </c>
      <c r="D75" s="89">
        <v>39382.48</v>
      </c>
      <c r="E75" s="90">
        <v>15540.98</v>
      </c>
      <c r="F75" s="55"/>
      <c r="G75" s="55"/>
      <c r="H75" s="55"/>
      <c r="I75" s="55"/>
    </row>
    <row r="76" spans="1:9" ht="15.75" customHeight="1">
      <c r="A76" s="64" t="s">
        <v>56</v>
      </c>
      <c r="B76" s="91">
        <v>20536.06</v>
      </c>
      <c r="C76" s="92">
        <v>42122.03</v>
      </c>
      <c r="D76" s="92">
        <v>39417.26</v>
      </c>
      <c r="E76" s="93">
        <v>15486.92</v>
      </c>
      <c r="F76" s="55"/>
      <c r="G76" s="55"/>
      <c r="H76" s="55"/>
      <c r="I76" s="55"/>
    </row>
    <row r="77" spans="4:5" ht="12.75">
      <c r="D77" t="s">
        <v>70</v>
      </c>
      <c r="E77" s="55">
        <f>B51+C51+D51+E51</f>
        <v>1701802.1900000002</v>
      </c>
    </row>
    <row r="79" spans="1:4" ht="12.75">
      <c r="A79" s="66" t="s">
        <v>57</v>
      </c>
      <c r="D79" s="67" t="s">
        <v>58</v>
      </c>
    </row>
    <row r="80" spans="1:4" ht="12.75">
      <c r="A80" s="68" t="s">
        <v>59</v>
      </c>
      <c r="D80" s="4" t="s">
        <v>60</v>
      </c>
    </row>
  </sheetData>
  <sheetProtection/>
  <mergeCells count="10">
    <mergeCell ref="A46:E47"/>
    <mergeCell ref="A49:A50"/>
    <mergeCell ref="B49:E49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3">
    <dataValidation type="whole" operator="greaterThan" allowBlank="1" showErrorMessage="1" errorTitle="błąd danych" error="należy wpisać dane liczbowe" sqref="E8">
      <formula1>2008</formula1>
    </dataValidation>
    <dataValidation type="decimal" operator="greaterThanOrEqual" allowBlank="1" showErrorMessage="1" error="Należy podać LICZBĘ etatów przeliczeniowych (z dokładnością do dwóch miejsc dziesiętnych)&#10;" sqref="B13:E15 B19:E24">
      <formula1>0</formula1>
    </dataValidation>
    <dataValidation type="decimal" operator="greaterThanOrEqual" allowBlank="1" showErrorMessage="1" error="Należy podać kwotę wynagrodzeń  (kwota nie może być mniejsza od zera)" sqref="B52:E52 B55:E7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9">
      <selection activeCell="E28" sqref="E28"/>
    </sheetView>
  </sheetViews>
  <sheetFormatPr defaultColWidth="9.140625" defaultRowHeight="12.75"/>
  <cols>
    <col min="1" max="1" width="30.00390625" style="0" customWidth="1"/>
    <col min="2" max="5" width="14.57421875" style="0" customWidth="1"/>
    <col min="6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73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1</v>
      </c>
      <c r="C13" s="18">
        <v>4</v>
      </c>
      <c r="D13" s="18">
        <v>7.6</v>
      </c>
      <c r="E13" s="19">
        <v>2</v>
      </c>
      <c r="F13" s="20">
        <f aca="true" t="shared" si="0" ref="F13:F24">COUNT(B13:E13)</f>
        <v>4</v>
      </c>
    </row>
    <row r="14" spans="1:6" ht="12.75">
      <c r="A14" s="21" t="s">
        <v>15</v>
      </c>
      <c r="B14" s="17">
        <v>1</v>
      </c>
      <c r="C14" s="18">
        <v>4</v>
      </c>
      <c r="D14" s="18">
        <v>7.6</v>
      </c>
      <c r="E14" s="19">
        <v>2</v>
      </c>
      <c r="F14" s="20">
        <f t="shared" si="0"/>
        <v>4</v>
      </c>
    </row>
    <row r="15" spans="1:6" ht="12.75">
      <c r="A15" s="21" t="s">
        <v>16</v>
      </c>
      <c r="B15" s="17">
        <v>1</v>
      </c>
      <c r="C15" s="18">
        <v>4</v>
      </c>
      <c r="D15" s="18">
        <v>7.6</v>
      </c>
      <c r="E15" s="19">
        <v>2</v>
      </c>
      <c r="F15" s="20">
        <f t="shared" si="0"/>
        <v>4</v>
      </c>
    </row>
    <row r="16" spans="1:6" ht="12.75">
      <c r="A16" s="21" t="s">
        <v>17</v>
      </c>
      <c r="B16" s="22">
        <v>1</v>
      </c>
      <c r="C16" s="23">
        <v>4</v>
      </c>
      <c r="D16" s="23">
        <v>7.6</v>
      </c>
      <c r="E16" s="24">
        <v>2</v>
      </c>
      <c r="F16" s="20">
        <f t="shared" si="0"/>
        <v>4</v>
      </c>
    </row>
    <row r="17" spans="1:6" ht="12.75">
      <c r="A17" s="21" t="s">
        <v>18</v>
      </c>
      <c r="B17" s="22">
        <v>1</v>
      </c>
      <c r="C17" s="23">
        <v>4</v>
      </c>
      <c r="D17" s="23">
        <v>7.6</v>
      </c>
      <c r="E17" s="24">
        <v>2</v>
      </c>
      <c r="F17" s="20">
        <f t="shared" si="0"/>
        <v>4</v>
      </c>
    </row>
    <row r="18" spans="1:6" ht="12.75">
      <c r="A18" s="21" t="s">
        <v>19</v>
      </c>
      <c r="B18" s="22">
        <v>1</v>
      </c>
      <c r="C18" s="23">
        <v>4</v>
      </c>
      <c r="D18" s="23">
        <v>7.6</v>
      </c>
      <c r="E18" s="24">
        <v>2</v>
      </c>
      <c r="F18" s="20">
        <f t="shared" si="0"/>
        <v>4</v>
      </c>
    </row>
    <row r="19" spans="1:6" ht="12.75">
      <c r="A19" s="21" t="s">
        <v>20</v>
      </c>
      <c r="B19" s="22">
        <v>1</v>
      </c>
      <c r="C19" s="23">
        <v>4</v>
      </c>
      <c r="D19" s="23">
        <v>7.6</v>
      </c>
      <c r="E19" s="24">
        <v>2</v>
      </c>
      <c r="F19" s="20">
        <f t="shared" si="0"/>
        <v>4</v>
      </c>
    </row>
    <row r="20" spans="1:6" ht="12.75">
      <c r="A20" s="21" t="s">
        <v>21</v>
      </c>
      <c r="B20" s="22">
        <v>1</v>
      </c>
      <c r="C20" s="23">
        <v>4</v>
      </c>
      <c r="D20" s="23">
        <v>7.6</v>
      </c>
      <c r="E20" s="24">
        <v>2</v>
      </c>
      <c r="F20" s="20">
        <f t="shared" si="0"/>
        <v>4</v>
      </c>
    </row>
    <row r="21" spans="1:6" ht="12.75">
      <c r="A21" s="21" t="s">
        <v>22</v>
      </c>
      <c r="B21" s="22">
        <v>0</v>
      </c>
      <c r="C21" s="23">
        <v>5</v>
      </c>
      <c r="D21" s="23">
        <v>7</v>
      </c>
      <c r="E21" s="24">
        <v>2.2</v>
      </c>
      <c r="F21" s="20">
        <f t="shared" si="0"/>
        <v>4</v>
      </c>
    </row>
    <row r="22" spans="1:6" ht="12.75">
      <c r="A22" s="21" t="s">
        <v>23</v>
      </c>
      <c r="B22" s="22">
        <v>0</v>
      </c>
      <c r="C22" s="23">
        <v>5</v>
      </c>
      <c r="D22" s="23">
        <v>7</v>
      </c>
      <c r="E22" s="24">
        <v>2.2</v>
      </c>
      <c r="F22" s="20">
        <f t="shared" si="0"/>
        <v>4</v>
      </c>
    </row>
    <row r="23" spans="1:6" ht="12.75">
      <c r="A23" s="21" t="s">
        <v>24</v>
      </c>
      <c r="B23" s="22">
        <v>0</v>
      </c>
      <c r="C23" s="23">
        <v>5</v>
      </c>
      <c r="D23" s="23">
        <v>7</v>
      </c>
      <c r="E23" s="24">
        <v>2.2</v>
      </c>
      <c r="F23" s="20">
        <f t="shared" si="0"/>
        <v>4</v>
      </c>
    </row>
    <row r="24" spans="1:6" ht="12.75">
      <c r="A24" s="25" t="s">
        <v>25</v>
      </c>
      <c r="B24" s="26">
        <v>0</v>
      </c>
      <c r="C24" s="27">
        <v>5</v>
      </c>
      <c r="D24" s="27">
        <v>7</v>
      </c>
      <c r="E24" s="28">
        <v>2.2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1</v>
      </c>
      <c r="C26" s="32">
        <f>(C13+C14+C15+C16+C17+C18+C19+C20)/8</f>
        <v>4</v>
      </c>
      <c r="D26" s="32">
        <f>(D13+D14+D15+D16+D17+D18+D19+D20)/8</f>
        <v>7.6000000000000005</v>
      </c>
      <c r="E26" s="32">
        <f>(E13+E14+E15+E16+E17+E18+E19+E20)/8</f>
        <v>2</v>
      </c>
      <c r="F26" s="94">
        <f>SUM(B26:E26)</f>
        <v>14.600000000000001</v>
      </c>
    </row>
    <row r="27" spans="1:6" s="35" customFormat="1" ht="12.75">
      <c r="A27" s="36" t="s">
        <v>27</v>
      </c>
      <c r="B27" s="37">
        <f>(B21+B22+B23+B24)/4</f>
        <v>0</v>
      </c>
      <c r="C27" s="37">
        <f>(C21+C22+C23+C24)/4</f>
        <v>5</v>
      </c>
      <c r="D27" s="37">
        <f>(D21+D22+D23+D24)/4</f>
        <v>7</v>
      </c>
      <c r="E27" s="37">
        <f>(E21+E22+E23+E24)/4</f>
        <v>2.2</v>
      </c>
      <c r="F27" s="20"/>
    </row>
    <row r="28" spans="1:6" ht="12.75">
      <c r="A28" s="40" t="s">
        <v>28</v>
      </c>
      <c r="B28" s="41">
        <f>(B13+B14+B15+B16+B17+B18+B19+B20+B21+B22+B23+B24)/12</f>
        <v>0.6666666666666666</v>
      </c>
      <c r="C28" s="41">
        <f>(C13+C14+C15+C16+C17+C18+C19+C20+C21+C22+C23+C24)/12</f>
        <v>4.333333333333333</v>
      </c>
      <c r="D28" s="41">
        <f>(D13+D14+D15+D16+D17+D18+D19+D20+D21+D22+D23+D24)/12</f>
        <v>7.400000000000001</v>
      </c>
      <c r="E28" s="41">
        <f>(E13+E14+E15+E16+E17+E18+E19+E20+E21+E22+E23+E24)/12</f>
        <v>2.0666666666666664</v>
      </c>
      <c r="F28" s="20"/>
    </row>
    <row r="29" spans="1:5" ht="12.75">
      <c r="A29" s="44"/>
      <c r="D29" t="s">
        <v>63</v>
      </c>
      <c r="E29" s="55">
        <f>B26+C26+D26+E26</f>
        <v>14.600000000000001</v>
      </c>
    </row>
    <row r="30" spans="1:5" ht="12.75">
      <c r="A30" s="44"/>
      <c r="E30" s="55"/>
    </row>
    <row r="31" spans="1:5" ht="12.75">
      <c r="A31" s="44"/>
      <c r="E31" s="55"/>
    </row>
    <row r="32" spans="1:5" ht="12.75">
      <c r="A32" s="44"/>
      <c r="E32" s="55"/>
    </row>
    <row r="33" spans="1:5" ht="12.75">
      <c r="A33" s="44"/>
      <c r="E33" s="55"/>
    </row>
    <row r="34" spans="1:5" ht="12.75">
      <c r="A34" s="44"/>
      <c r="E34" s="55"/>
    </row>
    <row r="35" spans="1:5" ht="12.75">
      <c r="A35" s="44"/>
      <c r="E35" s="55"/>
    </row>
    <row r="36" spans="1:5" ht="12.75">
      <c r="A36" s="44"/>
      <c r="E36" s="55"/>
    </row>
    <row r="37" spans="1:5" ht="12.75">
      <c r="A37" s="44"/>
      <c r="E37" s="55"/>
    </row>
    <row r="38" spans="1:5" ht="12.75">
      <c r="A38" s="44"/>
      <c r="E38" s="55"/>
    </row>
    <row r="39" spans="1:5" ht="12.75">
      <c r="A39" s="44"/>
      <c r="E39" s="55"/>
    </row>
    <row r="40" spans="1:5" ht="12.75">
      <c r="A40" s="44"/>
      <c r="E40" s="55"/>
    </row>
    <row r="41" spans="1:5" ht="12.75">
      <c r="A41" s="44"/>
      <c r="E41" s="55"/>
    </row>
    <row r="42" spans="1:5" ht="12.75">
      <c r="A42" s="44"/>
      <c r="E42" s="55"/>
    </row>
    <row r="43" spans="1:5" ht="12.75">
      <c r="A43" s="44"/>
      <c r="E43" s="55"/>
    </row>
    <row r="44" spans="1:5" ht="12.75">
      <c r="A44" s="44"/>
      <c r="E44" s="55"/>
    </row>
    <row r="45" spans="1:5" ht="12.75">
      <c r="A45" s="44"/>
      <c r="E45" s="55"/>
    </row>
    <row r="46" spans="1:5" ht="12.75" customHeight="1">
      <c r="A46" s="154" t="s">
        <v>29</v>
      </c>
      <c r="B46" s="154"/>
      <c r="C46" s="154"/>
      <c r="D46" s="154"/>
      <c r="E46" s="154"/>
    </row>
    <row r="47" spans="1:5" ht="24" customHeight="1">
      <c r="A47" s="154"/>
      <c r="B47" s="154"/>
      <c r="C47" s="154"/>
      <c r="D47" s="154"/>
      <c r="E47" s="154"/>
    </row>
    <row r="48" spans="1:5" ht="12.75">
      <c r="A48" s="45"/>
      <c r="B48" s="45"/>
      <c r="C48" s="45"/>
      <c r="D48" s="45"/>
      <c r="E48" s="45"/>
    </row>
    <row r="49" spans="1:5" ht="12.75" customHeight="1">
      <c r="A49" s="155" t="s">
        <v>30</v>
      </c>
      <c r="B49" s="156" t="s">
        <v>9</v>
      </c>
      <c r="C49" s="156"/>
      <c r="D49" s="156"/>
      <c r="E49" s="156"/>
    </row>
    <row r="50" spans="1:5" ht="24">
      <c r="A50" s="155"/>
      <c r="B50" s="46" t="s">
        <v>10</v>
      </c>
      <c r="C50" s="47" t="s">
        <v>11</v>
      </c>
      <c r="D50" s="47" t="s">
        <v>12</v>
      </c>
      <c r="E50" s="48" t="s">
        <v>13</v>
      </c>
    </row>
    <row r="51" spans="1:6" ht="26.25" customHeight="1">
      <c r="A51" s="49" t="s">
        <v>31</v>
      </c>
      <c r="B51" s="50">
        <f>B53+B52</f>
        <v>20911.64</v>
      </c>
      <c r="C51" s="50">
        <f>C53+C52</f>
        <v>197493.87</v>
      </c>
      <c r="D51" s="50">
        <f>D53+D52</f>
        <v>448751.60000000003</v>
      </c>
      <c r="E51" s="50">
        <f>E53+E52</f>
        <v>115346.31</v>
      </c>
      <c r="F51" s="55"/>
    </row>
    <row r="52" spans="1:9" ht="15" customHeight="1">
      <c r="A52" s="51" t="s">
        <v>32</v>
      </c>
      <c r="B52" s="52">
        <v>13416</v>
      </c>
      <c r="C52" s="53">
        <v>104764</v>
      </c>
      <c r="D52" s="53">
        <v>191620</v>
      </c>
      <c r="E52" s="54">
        <v>66344</v>
      </c>
      <c r="F52" s="55"/>
      <c r="G52" s="55"/>
      <c r="H52" s="55"/>
      <c r="I52" s="55"/>
    </row>
    <row r="53" spans="1:9" ht="47.25">
      <c r="A53" s="56" t="s">
        <v>33</v>
      </c>
      <c r="B53" s="57">
        <f>B55+B56+B57+B58+B59+B60+B61+B62+B63+B64+B65+B66+B67+B68+B69+B70+B71+B72+B73+B74+B75+B76</f>
        <v>7495.639999999999</v>
      </c>
      <c r="C53" s="57">
        <f>C55+C56+C57+C58+C59+C60+C61+C62+C63+C64+C65+C66+C67+C68+C69+C70+C71+C72+C73+C74+C75+C76</f>
        <v>92729.87000000001</v>
      </c>
      <c r="D53" s="57">
        <f>D55+D56+D57+D58+D59+D60+D61+D62+D63+D64+D65+D66+D67+D68+D69+D70+D71+D72+D73+D74+D75+D76</f>
        <v>257131.60000000003</v>
      </c>
      <c r="E53" s="57">
        <f>E55+E56+E57+E58+E59+E60+E61+E62+E63+E64+E65+E66+E67+E68+E69+E70+E71+E72+E73+E74+E75+E76</f>
        <v>49002.31</v>
      </c>
      <c r="F53" s="55"/>
      <c r="G53" s="55"/>
      <c r="H53" s="55"/>
      <c r="I53" s="55"/>
    </row>
    <row r="54" spans="1:9" ht="12.75">
      <c r="A54" s="58" t="s">
        <v>34</v>
      </c>
      <c r="B54" s="59"/>
      <c r="C54" s="60"/>
      <c r="D54" s="60"/>
      <c r="E54" s="61"/>
      <c r="F54" s="55"/>
      <c r="G54" s="55"/>
      <c r="H54" s="55"/>
      <c r="I54" s="55"/>
    </row>
    <row r="55" spans="1:9" ht="12.75">
      <c r="A55" s="62" t="s">
        <v>35</v>
      </c>
      <c r="B55" s="63">
        <v>1308.06</v>
      </c>
      <c r="C55" s="72">
        <v>11370.03</v>
      </c>
      <c r="D55" s="72">
        <v>38340.76</v>
      </c>
      <c r="E55" s="73">
        <v>9673.74</v>
      </c>
      <c r="F55" s="55"/>
      <c r="G55" s="55"/>
      <c r="H55" s="55"/>
      <c r="I55" s="55"/>
    </row>
    <row r="56" spans="1:9" ht="25.5">
      <c r="A56" s="62" t="s">
        <v>36</v>
      </c>
      <c r="B56" s="63">
        <v>0</v>
      </c>
      <c r="C56" s="72">
        <v>0</v>
      </c>
      <c r="D56" s="72">
        <v>10800</v>
      </c>
      <c r="E56" s="73">
        <v>0</v>
      </c>
      <c r="F56" s="55"/>
      <c r="G56" s="55"/>
      <c r="H56" s="55"/>
      <c r="I56" s="55"/>
    </row>
    <row r="57" spans="1:9" ht="12.75">
      <c r="A57" s="62" t="s">
        <v>37</v>
      </c>
      <c r="B57" s="63">
        <v>0</v>
      </c>
      <c r="C57" s="72">
        <v>0</v>
      </c>
      <c r="D57" s="72">
        <v>0</v>
      </c>
      <c r="E57" s="73">
        <v>1620</v>
      </c>
      <c r="F57" s="55"/>
      <c r="G57" s="55"/>
      <c r="H57" s="55"/>
      <c r="I57" s="55"/>
    </row>
    <row r="58" spans="1:9" ht="12.75">
      <c r="A58" s="62" t="s">
        <v>38</v>
      </c>
      <c r="B58" s="63">
        <v>0</v>
      </c>
      <c r="C58" s="72">
        <v>5200</v>
      </c>
      <c r="D58" s="72">
        <v>9600</v>
      </c>
      <c r="E58" s="73">
        <v>1200</v>
      </c>
      <c r="F58" s="55"/>
      <c r="G58" s="55"/>
      <c r="H58" s="55"/>
      <c r="I58" s="55"/>
    </row>
    <row r="59" spans="1:9" ht="25.5">
      <c r="A59" s="62" t="s">
        <v>39</v>
      </c>
      <c r="B59" s="63">
        <v>0</v>
      </c>
      <c r="C59" s="72">
        <v>0</v>
      </c>
      <c r="D59" s="72">
        <v>0</v>
      </c>
      <c r="E59" s="73">
        <v>0</v>
      </c>
      <c r="F59" s="55"/>
      <c r="G59" s="55"/>
      <c r="H59" s="55"/>
      <c r="I59" s="55"/>
    </row>
    <row r="60" spans="1:9" ht="12.75">
      <c r="A60" s="62" t="s">
        <v>40</v>
      </c>
      <c r="B60" s="63">
        <v>0</v>
      </c>
      <c r="C60" s="72">
        <v>0</v>
      </c>
      <c r="D60" s="72">
        <v>0</v>
      </c>
      <c r="E60" s="73">
        <v>0</v>
      </c>
      <c r="F60" s="55"/>
      <c r="G60" s="55"/>
      <c r="H60" s="55"/>
      <c r="I60" s="55"/>
    </row>
    <row r="61" spans="1:9" ht="12.75">
      <c r="A61" s="62" t="s">
        <v>41</v>
      </c>
      <c r="B61" s="63">
        <v>2640</v>
      </c>
      <c r="C61" s="72">
        <v>19420</v>
      </c>
      <c r="D61" s="72">
        <v>30744</v>
      </c>
      <c r="E61" s="73">
        <v>8172</v>
      </c>
      <c r="F61" s="55"/>
      <c r="G61" s="55"/>
      <c r="H61" s="55"/>
      <c r="I61" s="55"/>
    </row>
    <row r="62" spans="1:9" ht="12.75">
      <c r="A62" s="62" t="s">
        <v>42</v>
      </c>
      <c r="B62" s="63">
        <v>1040</v>
      </c>
      <c r="C62" s="72">
        <v>6355</v>
      </c>
      <c r="D62" s="72">
        <v>12108</v>
      </c>
      <c r="E62" s="73">
        <v>3212</v>
      </c>
      <c r="F62" s="55"/>
      <c r="G62" s="55"/>
      <c r="H62" s="55"/>
      <c r="I62" s="55"/>
    </row>
    <row r="63" spans="1:9" ht="25.5">
      <c r="A63" s="62" t="s">
        <v>43</v>
      </c>
      <c r="B63" s="63">
        <v>0</v>
      </c>
      <c r="C63" s="72">
        <v>0</v>
      </c>
      <c r="D63" s="72">
        <v>0</v>
      </c>
      <c r="E63" s="73">
        <v>0</v>
      </c>
      <c r="F63" s="55"/>
      <c r="G63" s="55"/>
      <c r="H63" s="55"/>
      <c r="I63" s="55"/>
    </row>
    <row r="64" spans="1:9" ht="12.75">
      <c r="A64" s="62" t="s">
        <v>44</v>
      </c>
      <c r="B64" s="63">
        <v>0</v>
      </c>
      <c r="C64" s="72">
        <v>5028</v>
      </c>
      <c r="D64" s="72">
        <v>13156</v>
      </c>
      <c r="E64" s="73">
        <v>1216</v>
      </c>
      <c r="F64" s="55"/>
      <c r="G64" s="55"/>
      <c r="H64" s="55"/>
      <c r="I64" s="55"/>
    </row>
    <row r="65" spans="1:9" ht="12.75">
      <c r="A65" s="62" t="s">
        <v>45</v>
      </c>
      <c r="B65" s="63">
        <v>0</v>
      </c>
      <c r="C65" s="72">
        <v>0</v>
      </c>
      <c r="D65" s="72">
        <v>0</v>
      </c>
      <c r="E65" s="73">
        <v>0</v>
      </c>
      <c r="F65" s="55"/>
      <c r="G65" s="55"/>
      <c r="H65" s="55"/>
      <c r="I65" s="55"/>
    </row>
    <row r="66" spans="1:9" ht="12.75">
      <c r="A66" s="62" t="s">
        <v>46</v>
      </c>
      <c r="B66" s="63">
        <v>0</v>
      </c>
      <c r="C66" s="72">
        <v>0</v>
      </c>
      <c r="D66" s="72">
        <v>0</v>
      </c>
      <c r="E66" s="73">
        <v>0</v>
      </c>
      <c r="F66" s="55"/>
      <c r="G66" s="55"/>
      <c r="H66" s="55"/>
      <c r="I66" s="55"/>
    </row>
    <row r="67" spans="1:9" ht="25.5">
      <c r="A67" s="62" t="s">
        <v>47</v>
      </c>
      <c r="B67" s="63">
        <v>0</v>
      </c>
      <c r="C67" s="72">
        <v>0</v>
      </c>
      <c r="D67" s="72">
        <v>0</v>
      </c>
      <c r="E67" s="73">
        <v>0</v>
      </c>
      <c r="F67" s="55"/>
      <c r="G67" s="55"/>
      <c r="H67" s="55"/>
      <c r="I67" s="55"/>
    </row>
    <row r="68" spans="1:9" ht="12.75">
      <c r="A68" s="62" t="s">
        <v>48</v>
      </c>
      <c r="B68" s="63">
        <v>0</v>
      </c>
      <c r="C68" s="72">
        <v>0</v>
      </c>
      <c r="D68" s="72">
        <v>0</v>
      </c>
      <c r="E68" s="73">
        <v>0</v>
      </c>
      <c r="F68" s="55"/>
      <c r="G68" s="55"/>
      <c r="H68" s="55"/>
      <c r="I68" s="55"/>
    </row>
    <row r="69" spans="1:9" ht="12.75">
      <c r="A69" s="62" t="s">
        <v>49</v>
      </c>
      <c r="B69" s="63">
        <v>0</v>
      </c>
      <c r="C69" s="72">
        <v>0</v>
      </c>
      <c r="D69" s="72">
        <v>12027.27</v>
      </c>
      <c r="E69" s="73">
        <v>0</v>
      </c>
      <c r="F69" s="55"/>
      <c r="G69" s="55"/>
      <c r="H69" s="55"/>
      <c r="I69" s="55"/>
    </row>
    <row r="70" spans="1:9" ht="25.5">
      <c r="A70" s="62" t="s">
        <v>50</v>
      </c>
      <c r="B70" s="63">
        <v>0</v>
      </c>
      <c r="C70" s="72">
        <v>4367</v>
      </c>
      <c r="D70" s="72">
        <v>6587</v>
      </c>
      <c r="E70" s="73">
        <v>2067</v>
      </c>
      <c r="F70" s="55"/>
      <c r="G70" s="55"/>
      <c r="H70" s="55"/>
      <c r="I70" s="55"/>
    </row>
    <row r="71" spans="1:9" ht="12.75">
      <c r="A71" s="62" t="s">
        <v>51</v>
      </c>
      <c r="B71" s="63">
        <v>0</v>
      </c>
      <c r="C71" s="72">
        <v>0</v>
      </c>
      <c r="D71" s="72">
        <v>0</v>
      </c>
      <c r="E71" s="73">
        <v>0</v>
      </c>
      <c r="F71" s="55"/>
      <c r="G71" s="55"/>
      <c r="H71" s="55"/>
      <c r="I71" s="55"/>
    </row>
    <row r="72" spans="1:9" ht="25.5">
      <c r="A72" s="62" t="s">
        <v>52</v>
      </c>
      <c r="B72" s="63">
        <v>0</v>
      </c>
      <c r="C72" s="72">
        <v>0</v>
      </c>
      <c r="D72" s="72">
        <v>13261.32</v>
      </c>
      <c r="E72" s="73">
        <v>0</v>
      </c>
      <c r="F72" s="55"/>
      <c r="G72" s="55"/>
      <c r="H72" s="55"/>
      <c r="I72" s="55"/>
    </row>
    <row r="73" spans="1:9" ht="38.25">
      <c r="A73" s="62" t="s">
        <v>53</v>
      </c>
      <c r="B73" s="63">
        <v>0</v>
      </c>
      <c r="C73" s="72">
        <v>0</v>
      </c>
      <c r="D73" s="72">
        <v>0</v>
      </c>
      <c r="E73" s="73">
        <v>0</v>
      </c>
      <c r="F73" s="55"/>
      <c r="G73" s="55"/>
      <c r="H73" s="55"/>
      <c r="I73" s="55"/>
    </row>
    <row r="74" spans="1:9" ht="38.25">
      <c r="A74" s="62" t="s">
        <v>54</v>
      </c>
      <c r="B74" s="63">
        <v>0</v>
      </c>
      <c r="C74" s="72">
        <v>0</v>
      </c>
      <c r="D74" s="72">
        <v>0</v>
      </c>
      <c r="E74" s="73">
        <v>0</v>
      </c>
      <c r="F74" s="55"/>
      <c r="G74" s="55"/>
      <c r="H74" s="55"/>
      <c r="I74" s="55"/>
    </row>
    <row r="75" spans="1:9" ht="37.5" customHeight="1">
      <c r="A75" s="62" t="s">
        <v>55</v>
      </c>
      <c r="B75" s="63">
        <v>1731.49</v>
      </c>
      <c r="C75" s="72">
        <v>23801.29</v>
      </c>
      <c r="D75" s="72">
        <v>76987.84</v>
      </c>
      <c r="E75" s="73">
        <v>13913.51</v>
      </c>
      <c r="F75" s="55"/>
      <c r="G75" s="55"/>
      <c r="H75" s="55"/>
      <c r="I75" s="55"/>
    </row>
    <row r="76" spans="1:9" ht="15.75" customHeight="1">
      <c r="A76" s="64" t="s">
        <v>56</v>
      </c>
      <c r="B76" s="65">
        <v>776.09</v>
      </c>
      <c r="C76" s="74">
        <v>17188.55</v>
      </c>
      <c r="D76" s="74">
        <v>33519.41</v>
      </c>
      <c r="E76" s="75">
        <v>7928.06</v>
      </c>
      <c r="F76" s="55"/>
      <c r="G76" s="55"/>
      <c r="H76" s="55"/>
      <c r="I76" s="55"/>
    </row>
    <row r="77" spans="4:5" ht="12.75">
      <c r="D77" t="s">
        <v>70</v>
      </c>
      <c r="E77" s="55">
        <f>B51+C51+D51+E51</f>
        <v>782503.4200000002</v>
      </c>
    </row>
    <row r="79" spans="1:4" ht="12.75">
      <c r="A79" s="66" t="s">
        <v>57</v>
      </c>
      <c r="D79" s="67" t="s">
        <v>58</v>
      </c>
    </row>
    <row r="80" spans="1:4" ht="12.75">
      <c r="A80" s="68" t="s">
        <v>59</v>
      </c>
      <c r="D80" s="4" t="s">
        <v>60</v>
      </c>
    </row>
  </sheetData>
  <sheetProtection/>
  <mergeCells count="10">
    <mergeCell ref="A46:E47"/>
    <mergeCell ref="A49:A50"/>
    <mergeCell ref="B49:E49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74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1</v>
      </c>
      <c r="C13" s="18">
        <v>6</v>
      </c>
      <c r="D13" s="18">
        <v>8</v>
      </c>
      <c r="E13" s="19">
        <v>2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1</v>
      </c>
      <c r="C14" s="23">
        <v>6</v>
      </c>
      <c r="D14" s="23">
        <v>8</v>
      </c>
      <c r="E14" s="24">
        <v>2</v>
      </c>
      <c r="F14" s="20">
        <f t="shared" si="0"/>
        <v>4</v>
      </c>
    </row>
    <row r="15" spans="1:6" ht="12.75">
      <c r="A15" s="21" t="s">
        <v>16</v>
      </c>
      <c r="B15" s="22">
        <v>1</v>
      </c>
      <c r="C15" s="23">
        <v>6</v>
      </c>
      <c r="D15" s="23">
        <v>8</v>
      </c>
      <c r="E15" s="24">
        <v>2</v>
      </c>
      <c r="F15" s="20">
        <f t="shared" si="0"/>
        <v>4</v>
      </c>
    </row>
    <row r="16" spans="1:6" ht="12.75">
      <c r="A16" s="21" t="s">
        <v>17</v>
      </c>
      <c r="B16" s="22">
        <v>1</v>
      </c>
      <c r="C16" s="23">
        <v>6.5</v>
      </c>
      <c r="D16" s="23">
        <v>8</v>
      </c>
      <c r="E16" s="24">
        <v>2</v>
      </c>
      <c r="F16" s="20">
        <f t="shared" si="0"/>
        <v>4</v>
      </c>
    </row>
    <row r="17" spans="1:6" ht="12.75">
      <c r="A17" s="21" t="s">
        <v>18</v>
      </c>
      <c r="B17" s="22">
        <v>1</v>
      </c>
      <c r="C17" s="23">
        <v>7</v>
      </c>
      <c r="D17" s="23">
        <v>8</v>
      </c>
      <c r="E17" s="24">
        <v>2</v>
      </c>
      <c r="F17" s="20">
        <f t="shared" si="0"/>
        <v>4</v>
      </c>
    </row>
    <row r="18" spans="1:6" ht="12.75">
      <c r="A18" s="21" t="s">
        <v>19</v>
      </c>
      <c r="B18" s="22">
        <v>1</v>
      </c>
      <c r="C18" s="23">
        <v>7</v>
      </c>
      <c r="D18" s="23">
        <v>8</v>
      </c>
      <c r="E18" s="24">
        <v>2</v>
      </c>
      <c r="F18" s="20">
        <f t="shared" si="0"/>
        <v>4</v>
      </c>
    </row>
    <row r="19" spans="1:6" ht="12.75">
      <c r="A19" s="21" t="s">
        <v>20</v>
      </c>
      <c r="B19" s="22">
        <v>1</v>
      </c>
      <c r="C19" s="23">
        <v>7</v>
      </c>
      <c r="D19" s="23">
        <v>8</v>
      </c>
      <c r="E19" s="24">
        <v>2</v>
      </c>
      <c r="F19" s="20">
        <f t="shared" si="0"/>
        <v>4</v>
      </c>
    </row>
    <row r="20" spans="1:6" ht="12.75">
      <c r="A20" s="21" t="s">
        <v>21</v>
      </c>
      <c r="B20" s="22">
        <v>1</v>
      </c>
      <c r="C20" s="23">
        <v>7</v>
      </c>
      <c r="D20" s="23">
        <v>8</v>
      </c>
      <c r="E20" s="24">
        <v>2</v>
      </c>
      <c r="F20" s="20">
        <f t="shared" si="0"/>
        <v>4</v>
      </c>
    </row>
    <row r="21" spans="1:6" ht="12.75">
      <c r="A21" s="21" t="s">
        <v>22</v>
      </c>
      <c r="B21" s="22">
        <v>0</v>
      </c>
      <c r="C21" s="23">
        <v>7.5</v>
      </c>
      <c r="D21" s="23">
        <v>9</v>
      </c>
      <c r="E21" s="24">
        <v>2</v>
      </c>
      <c r="F21" s="20">
        <f t="shared" si="0"/>
        <v>4</v>
      </c>
    </row>
    <row r="22" spans="1:6" ht="12.75">
      <c r="A22" s="21" t="s">
        <v>23</v>
      </c>
      <c r="B22" s="22">
        <v>0</v>
      </c>
      <c r="C22" s="23">
        <v>7.15</v>
      </c>
      <c r="D22" s="23">
        <v>9</v>
      </c>
      <c r="E22" s="24">
        <v>2</v>
      </c>
      <c r="F22" s="20">
        <f t="shared" si="0"/>
        <v>4</v>
      </c>
    </row>
    <row r="23" spans="1:6" ht="12.75">
      <c r="A23" s="21" t="s">
        <v>24</v>
      </c>
      <c r="B23" s="22">
        <v>0</v>
      </c>
      <c r="C23" s="23">
        <v>6.5</v>
      </c>
      <c r="D23" s="23">
        <v>9</v>
      </c>
      <c r="E23" s="24">
        <v>2</v>
      </c>
      <c r="F23" s="20">
        <f t="shared" si="0"/>
        <v>4</v>
      </c>
    </row>
    <row r="24" spans="1:6" ht="12.75">
      <c r="A24" s="25" t="s">
        <v>25</v>
      </c>
      <c r="B24" s="26">
        <v>0</v>
      </c>
      <c r="C24" s="27">
        <v>6.5</v>
      </c>
      <c r="D24" s="27">
        <v>9</v>
      </c>
      <c r="E24" s="28">
        <v>2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1</v>
      </c>
      <c r="C26" s="32">
        <f>(C13+C14+C15+C16+C17+C18+C19+C20)/8</f>
        <v>6.5625</v>
      </c>
      <c r="D26" s="32">
        <f>(D13+D14+D15+D16+D17+D18+D19+D20)/8</f>
        <v>8</v>
      </c>
      <c r="E26" s="32">
        <f>(E13+E14+E15+E16+E17+E18+E19+E20)/8</f>
        <v>2</v>
      </c>
      <c r="F26" s="20"/>
    </row>
    <row r="27" spans="1:6" s="35" customFormat="1" ht="12.75">
      <c r="A27" s="36" t="s">
        <v>27</v>
      </c>
      <c r="B27" s="37">
        <f>(B21+B22+B23+B24)/4</f>
        <v>0</v>
      </c>
      <c r="C27" s="37">
        <f>(C21+C22+C23+C24)/4</f>
        <v>6.9125</v>
      </c>
      <c r="D27" s="37">
        <f>(D21+D22+D23+D24)/4</f>
        <v>9</v>
      </c>
      <c r="E27" s="37">
        <f>(E21+E22+E23+E24)/4</f>
        <v>2</v>
      </c>
      <c r="F27" s="20"/>
    </row>
    <row r="28" spans="1:6" ht="12.75">
      <c r="A28" s="40" t="s">
        <v>28</v>
      </c>
      <c r="B28" s="41">
        <f>(B13+B14+B15+B16+B17+B18+B19+B20+B21+B22+B23+B24)/12</f>
        <v>0.6666666666666666</v>
      </c>
      <c r="C28" s="41">
        <f>(C13+C14+C15+C16+C17+C18+C19+C20+C21+C22+C23+C24)/12</f>
        <v>6.679166666666667</v>
      </c>
      <c r="D28" s="41">
        <f>(D13+D14+D15+D16+D17+D18+D19+D20+D21+D22+D23+D24)/12</f>
        <v>8.333333333333334</v>
      </c>
      <c r="E28" s="41">
        <f>(E13+E14+E15+E16+E17+E18+E19+E20+E21+E22+E23+E24)/12</f>
        <v>2</v>
      </c>
      <c r="F28" s="20"/>
    </row>
    <row r="29" spans="1:5" ht="12.75">
      <c r="A29" s="44"/>
      <c r="D29" t="s">
        <v>63</v>
      </c>
      <c r="E29" s="55">
        <f>B28+C28+D28+E28</f>
        <v>17.679166666666667</v>
      </c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B37+B36</f>
        <v>18997</v>
      </c>
      <c r="C35" s="50">
        <f>C37+C36</f>
        <v>191360.61</v>
      </c>
      <c r="D35" s="50">
        <f>D37+D36</f>
        <v>316587.93000000005</v>
      </c>
      <c r="E35" s="50">
        <f>E37+E36</f>
        <v>114462.08</v>
      </c>
    </row>
    <row r="36" spans="1:9" ht="15" customHeight="1">
      <c r="A36" s="51" t="s">
        <v>32</v>
      </c>
      <c r="B36" s="52">
        <v>13416</v>
      </c>
      <c r="C36" s="53">
        <v>151928.88999999998</v>
      </c>
      <c r="D36" s="53">
        <v>225045.96000000002</v>
      </c>
      <c r="E36" s="54">
        <v>64248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5581</v>
      </c>
      <c r="C37" s="57">
        <f>C39+C40+C41+C42+C43+C44+C45+C46+C47+C48+C49+C50+C51+C52+C53+C54+C55+C56+C57+C58+C59+C60</f>
        <v>39431.72</v>
      </c>
      <c r="D37" s="57">
        <f>D39+D40+D41+D42+D43+D44+D45+D46+D47+D48+D49+D50+D51+D52+D53+D54+D55+D56+D57+D58+D59+D60</f>
        <v>91541.97</v>
      </c>
      <c r="E37" s="57">
        <f>E39+E40+E41+E42+E43+E44+E45+E46+E47+E48+E49+E50+E51+E52+E53+E54+E55+E56+E57+E58+E59+E60</f>
        <v>50214.08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v>1341.6</v>
      </c>
      <c r="C39" s="72">
        <v>8805.77</v>
      </c>
      <c r="D39" s="72">
        <v>35481.02</v>
      </c>
      <c r="E39" s="73">
        <v>12076.319999999998</v>
      </c>
      <c r="F39" s="55"/>
      <c r="G39" s="55"/>
      <c r="H39" s="55"/>
      <c r="I39" s="55"/>
    </row>
    <row r="40" spans="1:9" ht="25.5">
      <c r="A40" s="62" t="s">
        <v>36</v>
      </c>
      <c r="B40" s="63">
        <v>0</v>
      </c>
      <c r="C40" s="72">
        <v>0</v>
      </c>
      <c r="D40" s="72">
        <v>6000</v>
      </c>
      <c r="E40" s="73">
        <v>18000</v>
      </c>
      <c r="F40" s="55"/>
      <c r="G40" s="55"/>
      <c r="H40" s="55"/>
      <c r="I40" s="55"/>
    </row>
    <row r="41" spans="1:9" ht="12.75">
      <c r="A41" s="62" t="s">
        <v>37</v>
      </c>
      <c r="B41" s="63">
        <v>0</v>
      </c>
      <c r="C41" s="72">
        <v>0</v>
      </c>
      <c r="D41" s="72">
        <v>713.64</v>
      </c>
      <c r="E41" s="73">
        <v>587.7</v>
      </c>
      <c r="F41" s="55"/>
      <c r="G41" s="55"/>
      <c r="H41" s="55"/>
      <c r="I41" s="55"/>
    </row>
    <row r="42" spans="1:9" ht="12.75">
      <c r="A42" s="62" t="s">
        <v>38</v>
      </c>
      <c r="B42" s="63">
        <v>0</v>
      </c>
      <c r="C42" s="72">
        <v>0</v>
      </c>
      <c r="D42" s="72">
        <v>0</v>
      </c>
      <c r="E42" s="73">
        <v>0</v>
      </c>
      <c r="F42" s="55"/>
      <c r="G42" s="55"/>
      <c r="H42" s="55"/>
      <c r="I42" s="55"/>
    </row>
    <row r="43" spans="1:9" ht="25.5">
      <c r="A43" s="62" t="s">
        <v>39</v>
      </c>
      <c r="B43" s="63">
        <v>0</v>
      </c>
      <c r="C43" s="72">
        <v>0</v>
      </c>
      <c r="D43" s="72">
        <v>0</v>
      </c>
      <c r="E43" s="73">
        <v>0</v>
      </c>
      <c r="F43" s="55"/>
      <c r="G43" s="55"/>
      <c r="H43" s="55"/>
      <c r="I43" s="55"/>
    </row>
    <row r="44" spans="1:9" ht="12.75">
      <c r="A44" s="62" t="s">
        <v>40</v>
      </c>
      <c r="B44" s="63">
        <v>0</v>
      </c>
      <c r="C44" s="72">
        <v>0</v>
      </c>
      <c r="D44" s="72">
        <v>0</v>
      </c>
      <c r="E44" s="73">
        <v>0</v>
      </c>
      <c r="F44" s="55"/>
      <c r="G44" s="55"/>
      <c r="H44" s="55"/>
      <c r="I44" s="55"/>
    </row>
    <row r="45" spans="1:9" ht="12.75">
      <c r="A45" s="62" t="s">
        <v>41</v>
      </c>
      <c r="B45" s="63">
        <v>0</v>
      </c>
      <c r="C45" s="72">
        <v>0</v>
      </c>
      <c r="D45" s="72">
        <v>0</v>
      </c>
      <c r="E45" s="73">
        <v>0</v>
      </c>
      <c r="F45" s="55"/>
      <c r="G45" s="55"/>
      <c r="H45" s="55"/>
      <c r="I45" s="55"/>
    </row>
    <row r="46" spans="1:9" ht="12.75">
      <c r="A46" s="62" t="s">
        <v>42</v>
      </c>
      <c r="B46" s="63">
        <v>0</v>
      </c>
      <c r="C46" s="72">
        <v>0</v>
      </c>
      <c r="D46" s="72">
        <v>0</v>
      </c>
      <c r="E46" s="73">
        <v>0</v>
      </c>
      <c r="F46" s="55"/>
      <c r="G46" s="55"/>
      <c r="H46" s="55"/>
      <c r="I46" s="55"/>
    </row>
    <row r="47" spans="1:9" ht="25.5">
      <c r="A47" s="62" t="s">
        <v>43</v>
      </c>
      <c r="B47" s="63">
        <v>0</v>
      </c>
      <c r="C47" s="72">
        <v>976.59</v>
      </c>
      <c r="D47" s="72">
        <v>549.04</v>
      </c>
      <c r="E47" s="73">
        <v>0</v>
      </c>
      <c r="F47" s="55"/>
      <c r="G47" s="55"/>
      <c r="H47" s="55"/>
      <c r="I47" s="55"/>
    </row>
    <row r="48" spans="1:9" ht="12.75">
      <c r="A48" s="62" t="s">
        <v>44</v>
      </c>
      <c r="B48" s="63">
        <v>400</v>
      </c>
      <c r="C48" s="72">
        <v>6583.7</v>
      </c>
      <c r="D48" s="72">
        <v>13899.94</v>
      </c>
      <c r="E48" s="73">
        <v>11520</v>
      </c>
      <c r="F48" s="55"/>
      <c r="G48" s="55"/>
      <c r="H48" s="55"/>
      <c r="I48" s="55"/>
    </row>
    <row r="49" spans="1:9" ht="12.75">
      <c r="A49" s="62" t="s">
        <v>45</v>
      </c>
      <c r="B49" s="63">
        <v>0</v>
      </c>
      <c r="C49" s="72">
        <v>0</v>
      </c>
      <c r="D49" s="72">
        <v>0</v>
      </c>
      <c r="E49" s="73">
        <v>0</v>
      </c>
      <c r="F49" s="55"/>
      <c r="G49" s="55"/>
      <c r="H49" s="55"/>
      <c r="I49" s="55"/>
    </row>
    <row r="50" spans="1:9" ht="12.75">
      <c r="A50" s="62" t="s">
        <v>46</v>
      </c>
      <c r="B50" s="63">
        <v>0</v>
      </c>
      <c r="C50" s="72">
        <v>0</v>
      </c>
      <c r="D50" s="72">
        <v>0</v>
      </c>
      <c r="E50" s="73">
        <v>0</v>
      </c>
      <c r="F50" s="55"/>
      <c r="G50" s="55"/>
      <c r="H50" s="55"/>
      <c r="I50" s="55"/>
    </row>
    <row r="51" spans="1:9" ht="25.5">
      <c r="A51" s="62" t="s">
        <v>47</v>
      </c>
      <c r="B51" s="63">
        <v>0</v>
      </c>
      <c r="C51" s="72">
        <v>3337.43</v>
      </c>
      <c r="D51" s="72">
        <v>2629.97</v>
      </c>
      <c r="E51" s="73">
        <v>0</v>
      </c>
      <c r="F51" s="55"/>
      <c r="G51" s="55"/>
      <c r="H51" s="55"/>
      <c r="I51" s="55"/>
    </row>
    <row r="52" spans="1:9" ht="12.75">
      <c r="A52" s="62" t="s">
        <v>48</v>
      </c>
      <c r="B52" s="63">
        <v>0</v>
      </c>
      <c r="C52" s="72">
        <v>0</v>
      </c>
      <c r="D52" s="72">
        <v>0</v>
      </c>
      <c r="E52" s="73">
        <v>0</v>
      </c>
      <c r="F52" s="55"/>
      <c r="G52" s="55"/>
      <c r="H52" s="55"/>
      <c r="I52" s="55"/>
    </row>
    <row r="53" spans="1:9" ht="12.75">
      <c r="A53" s="62" t="s">
        <v>49</v>
      </c>
      <c r="B53" s="63">
        <v>0</v>
      </c>
      <c r="C53" s="72">
        <v>0</v>
      </c>
      <c r="D53" s="72">
        <v>0</v>
      </c>
      <c r="E53" s="73">
        <v>0</v>
      </c>
      <c r="F53" s="55"/>
      <c r="G53" s="55"/>
      <c r="H53" s="55"/>
      <c r="I53" s="55"/>
    </row>
    <row r="54" spans="1:9" ht="25.5">
      <c r="A54" s="62" t="s">
        <v>50</v>
      </c>
      <c r="B54" s="63">
        <v>0</v>
      </c>
      <c r="C54" s="72">
        <v>5924</v>
      </c>
      <c r="D54" s="72">
        <v>3066</v>
      </c>
      <c r="E54" s="73">
        <v>2631</v>
      </c>
      <c r="F54" s="55"/>
      <c r="G54" s="55"/>
      <c r="H54" s="55"/>
      <c r="I54" s="55"/>
    </row>
    <row r="55" spans="1:9" ht="12.75">
      <c r="A55" s="62" t="s">
        <v>51</v>
      </c>
      <c r="B55" s="63">
        <v>0</v>
      </c>
      <c r="C55" s="72">
        <v>3924</v>
      </c>
      <c r="D55" s="72">
        <v>0</v>
      </c>
      <c r="E55" s="73">
        <v>0</v>
      </c>
      <c r="F55" s="55"/>
      <c r="G55" s="55"/>
      <c r="H55" s="55"/>
      <c r="I55" s="55"/>
    </row>
    <row r="56" spans="1:9" ht="25.5">
      <c r="A56" s="62" t="s">
        <v>52</v>
      </c>
      <c r="B56" s="63">
        <v>0</v>
      </c>
      <c r="C56" s="72">
        <v>0</v>
      </c>
      <c r="D56" s="72">
        <v>0</v>
      </c>
      <c r="E56" s="73">
        <v>0</v>
      </c>
      <c r="F56" s="55"/>
      <c r="G56" s="55"/>
      <c r="H56" s="55"/>
      <c r="I56" s="55"/>
    </row>
    <row r="57" spans="1:9" ht="38.25">
      <c r="A57" s="62" t="s">
        <v>53</v>
      </c>
      <c r="B57" s="63">
        <v>0</v>
      </c>
      <c r="C57" s="72">
        <v>0</v>
      </c>
      <c r="D57" s="72">
        <v>0</v>
      </c>
      <c r="E57" s="73">
        <v>0</v>
      </c>
      <c r="F57" s="55"/>
      <c r="G57" s="55"/>
      <c r="H57" s="55"/>
      <c r="I57" s="55"/>
    </row>
    <row r="58" spans="1:9" ht="38.25">
      <c r="A58" s="62" t="s">
        <v>54</v>
      </c>
      <c r="B58" s="63">
        <v>0</v>
      </c>
      <c r="C58" s="72">
        <v>0</v>
      </c>
      <c r="D58" s="72">
        <v>0</v>
      </c>
      <c r="E58" s="73"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v>0</v>
      </c>
      <c r="C59" s="72">
        <v>486</v>
      </c>
      <c r="D59" s="72">
        <v>4754.7</v>
      </c>
      <c r="E59" s="73">
        <v>0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v>3839.3999999999996</v>
      </c>
      <c r="C60" s="74">
        <v>9394.23</v>
      </c>
      <c r="D60" s="74">
        <v>24447.66</v>
      </c>
      <c r="E60" s="75">
        <v>5399.06</v>
      </c>
      <c r="F60" s="55"/>
      <c r="G60" s="55"/>
      <c r="H60" s="55"/>
      <c r="I60" s="55"/>
    </row>
    <row r="61" spans="4:5" ht="12.75">
      <c r="D61" t="s">
        <v>70</v>
      </c>
      <c r="E61" s="55">
        <f>B35+C35+D35+E35</f>
        <v>641407.62</v>
      </c>
    </row>
    <row r="63" spans="1:4" ht="12.75">
      <c r="A63" s="71">
        <v>40518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9">
      <selection activeCell="G20" sqref="G20"/>
    </sheetView>
  </sheetViews>
  <sheetFormatPr defaultColWidth="9.140625" defaultRowHeight="12.75"/>
  <cols>
    <col min="1" max="1" width="30.00390625" style="0" customWidth="1"/>
    <col min="2" max="5" width="14.57421875" style="0" customWidth="1"/>
    <col min="7" max="7" width="10.140625" style="0" customWidth="1"/>
    <col min="8" max="8" width="15.421875" style="0" customWidth="1"/>
    <col min="9" max="9" width="10.140625" style="0" customWidth="1"/>
  </cols>
  <sheetData>
    <row r="1" spans="1:5" ht="18">
      <c r="A1" s="1" t="s">
        <v>0</v>
      </c>
      <c r="E1" s="2"/>
    </row>
    <row r="2" spans="1:5" ht="18">
      <c r="A2" s="3"/>
      <c r="E2" s="2"/>
    </row>
    <row r="3" spans="1:5" ht="46.5" customHeight="1">
      <c r="A3" s="157" t="s">
        <v>1</v>
      </c>
      <c r="B3" s="157"/>
      <c r="C3" s="157"/>
      <c r="D3" s="157"/>
      <c r="E3" s="157"/>
    </row>
    <row r="4" spans="1:5" ht="12.75">
      <c r="A4" s="4" t="s">
        <v>2</v>
      </c>
      <c r="B4" s="5"/>
      <c r="C4" s="5"/>
      <c r="D4" s="5"/>
      <c r="E4" s="6"/>
    </row>
    <row r="5" spans="1:5" ht="31.5" customHeight="1">
      <c r="A5" s="158" t="s">
        <v>75</v>
      </c>
      <c r="B5" s="158"/>
      <c r="C5" s="158"/>
      <c r="D5" s="158"/>
      <c r="E5" s="158"/>
    </row>
    <row r="6" spans="1:5" ht="20.25" customHeight="1">
      <c r="A6" s="7" t="s">
        <v>3</v>
      </c>
      <c r="B6" s="159"/>
      <c r="C6" s="159"/>
      <c r="D6" s="159"/>
      <c r="E6" s="159"/>
    </row>
    <row r="7" spans="1:5" ht="15">
      <c r="A7" s="8"/>
      <c r="B7" s="9"/>
      <c r="C7" s="9"/>
      <c r="D7" s="9"/>
      <c r="E7" s="9"/>
    </row>
    <row r="8" spans="1:5" ht="14.25" customHeight="1">
      <c r="A8" s="10" t="s">
        <v>4</v>
      </c>
      <c r="B8" s="5"/>
      <c r="C8" s="5"/>
      <c r="D8" s="11" t="s">
        <v>5</v>
      </c>
      <c r="E8" s="12">
        <v>2010</v>
      </c>
    </row>
    <row r="9" spans="1:5" ht="81" customHeight="1">
      <c r="A9" s="160" t="s">
        <v>6</v>
      </c>
      <c r="B9" s="160"/>
      <c r="C9" s="160"/>
      <c r="D9" s="160"/>
      <c r="E9" s="160"/>
    </row>
    <row r="10" spans="1:5" ht="12.75">
      <c r="A10" s="161" t="s">
        <v>7</v>
      </c>
      <c r="B10" s="156" t="s">
        <v>8</v>
      </c>
      <c r="C10" s="156"/>
      <c r="D10" s="156"/>
      <c r="E10" s="156"/>
    </row>
    <row r="11" spans="1:5" ht="12.75">
      <c r="A11" s="161"/>
      <c r="B11" s="162" t="s">
        <v>9</v>
      </c>
      <c r="C11" s="162"/>
      <c r="D11" s="162"/>
      <c r="E11" s="162"/>
    </row>
    <row r="12" spans="1:5" ht="33.75" customHeight="1">
      <c r="A12" s="161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 ht="12.75">
      <c r="A13" s="16" t="s">
        <v>14</v>
      </c>
      <c r="B13" s="17">
        <v>1.5</v>
      </c>
      <c r="C13" s="18">
        <v>8.44</v>
      </c>
      <c r="D13" s="18">
        <v>12.78</v>
      </c>
      <c r="E13" s="19">
        <v>18.82</v>
      </c>
      <c r="F13" s="20">
        <f aca="true" t="shared" si="0" ref="F13:F24">COUNT(B13:E13)</f>
        <v>4</v>
      </c>
    </row>
    <row r="14" spans="1:6" ht="12.75">
      <c r="A14" s="21" t="s">
        <v>15</v>
      </c>
      <c r="B14" s="22">
        <v>1.33</v>
      </c>
      <c r="C14" s="23">
        <v>8.34</v>
      </c>
      <c r="D14" s="23">
        <v>12.62</v>
      </c>
      <c r="E14" s="24">
        <v>19.34</v>
      </c>
      <c r="F14" s="20">
        <f t="shared" si="0"/>
        <v>4</v>
      </c>
    </row>
    <row r="15" spans="1:6" ht="12.75">
      <c r="A15" s="21" t="s">
        <v>16</v>
      </c>
      <c r="B15" s="22">
        <v>2</v>
      </c>
      <c r="C15" s="23">
        <v>8.44</v>
      </c>
      <c r="D15" s="23">
        <v>12.74</v>
      </c>
      <c r="E15" s="24">
        <v>19.24</v>
      </c>
      <c r="F15" s="20">
        <f t="shared" si="0"/>
        <v>4</v>
      </c>
    </row>
    <row r="16" spans="1:6" ht="12.75">
      <c r="A16" s="21" t="s">
        <v>17</v>
      </c>
      <c r="B16" s="22">
        <v>1.5</v>
      </c>
      <c r="C16" s="23">
        <v>8.44</v>
      </c>
      <c r="D16" s="23">
        <v>12.78</v>
      </c>
      <c r="E16" s="24">
        <v>19.88</v>
      </c>
      <c r="F16" s="20">
        <f t="shared" si="0"/>
        <v>4</v>
      </c>
    </row>
    <row r="17" spans="1:6" ht="12.75">
      <c r="A17" s="21" t="s">
        <v>18</v>
      </c>
      <c r="B17" s="22">
        <v>1.5</v>
      </c>
      <c r="C17" s="23">
        <v>8.44</v>
      </c>
      <c r="D17" s="23">
        <v>11.98</v>
      </c>
      <c r="E17" s="24">
        <v>19.67</v>
      </c>
      <c r="F17" s="20">
        <f t="shared" si="0"/>
        <v>4</v>
      </c>
    </row>
    <row r="18" spans="1:6" ht="12.75">
      <c r="A18" s="21" t="s">
        <v>19</v>
      </c>
      <c r="B18" s="22">
        <v>1.5</v>
      </c>
      <c r="C18" s="23">
        <v>8.07</v>
      </c>
      <c r="D18" s="23">
        <v>11.9</v>
      </c>
      <c r="E18" s="24">
        <v>19.34</v>
      </c>
      <c r="F18" s="20">
        <f t="shared" si="0"/>
        <v>4</v>
      </c>
    </row>
    <row r="19" spans="1:6" ht="12.75">
      <c r="A19" s="21" t="s">
        <v>20</v>
      </c>
      <c r="B19" s="22">
        <v>1.5</v>
      </c>
      <c r="C19" s="23">
        <v>6.55</v>
      </c>
      <c r="D19" s="23">
        <v>12.78</v>
      </c>
      <c r="E19" s="24">
        <v>19.33</v>
      </c>
      <c r="F19" s="20">
        <f t="shared" si="0"/>
        <v>4</v>
      </c>
    </row>
    <row r="20" spans="1:6" ht="12.75">
      <c r="A20" s="21" t="s">
        <v>21</v>
      </c>
      <c r="B20" s="22">
        <v>0</v>
      </c>
      <c r="C20" s="23">
        <v>7.94</v>
      </c>
      <c r="D20" s="23">
        <v>12.78</v>
      </c>
      <c r="E20" s="24">
        <v>19.33</v>
      </c>
      <c r="F20" s="20">
        <f t="shared" si="0"/>
        <v>4</v>
      </c>
    </row>
    <row r="21" spans="1:6" ht="12.75">
      <c r="A21" s="21" t="s">
        <v>22</v>
      </c>
      <c r="B21" s="22">
        <v>3.55</v>
      </c>
      <c r="C21" s="23">
        <v>9</v>
      </c>
      <c r="D21" s="23">
        <v>13.06</v>
      </c>
      <c r="E21" s="24">
        <v>20.23</v>
      </c>
      <c r="F21" s="20">
        <f t="shared" si="0"/>
        <v>4</v>
      </c>
    </row>
    <row r="22" spans="1:6" ht="12.75">
      <c r="A22" s="21" t="s">
        <v>23</v>
      </c>
      <c r="B22" s="22">
        <v>3.55</v>
      </c>
      <c r="C22" s="23">
        <v>8.88</v>
      </c>
      <c r="D22" s="23">
        <v>13.06</v>
      </c>
      <c r="E22" s="24">
        <v>20.33</v>
      </c>
      <c r="F22" s="20">
        <f t="shared" si="0"/>
        <v>4</v>
      </c>
    </row>
    <row r="23" spans="1:6" ht="12.75">
      <c r="A23" s="21" t="s">
        <v>24</v>
      </c>
      <c r="B23" s="22">
        <v>3.55</v>
      </c>
      <c r="C23" s="23">
        <v>8.88</v>
      </c>
      <c r="D23" s="23">
        <v>13.06</v>
      </c>
      <c r="E23" s="24">
        <v>20.33</v>
      </c>
      <c r="F23" s="20">
        <f t="shared" si="0"/>
        <v>4</v>
      </c>
    </row>
    <row r="24" spans="1:6" ht="12.75">
      <c r="A24" s="25" t="s">
        <v>25</v>
      </c>
      <c r="B24" s="26">
        <v>3.55</v>
      </c>
      <c r="C24" s="27">
        <v>8.88</v>
      </c>
      <c r="D24" s="27">
        <v>13.06</v>
      </c>
      <c r="E24" s="28">
        <v>20</v>
      </c>
      <c r="F24" s="20">
        <f t="shared" si="0"/>
        <v>4</v>
      </c>
    </row>
    <row r="25" spans="1:6" ht="12.75">
      <c r="A25" s="29"/>
      <c r="B25" s="30"/>
      <c r="C25" s="30"/>
      <c r="D25" s="30"/>
      <c r="E25" s="30"/>
      <c r="F25" s="20"/>
    </row>
    <row r="26" spans="1:6" s="35" customFormat="1" ht="12.75">
      <c r="A26" s="31" t="s">
        <v>26</v>
      </c>
      <c r="B26" s="32">
        <f>(B13+B14+B15+B16+B17+B18+B19+B20)/8</f>
        <v>1.35375</v>
      </c>
      <c r="C26" s="32">
        <f>(C13+C14+C15+C16+C17+C18+C19+C20)/8</f>
        <v>8.0825</v>
      </c>
      <c r="D26" s="32">
        <f>(D13+D14+D15+D16+D17+D18+D19+D20)/8</f>
        <v>12.545000000000002</v>
      </c>
      <c r="E26" s="32">
        <f>(E13+E14+E15+E16+E17+E18+E19+E20)/8</f>
        <v>19.36875</v>
      </c>
      <c r="F26" s="20"/>
    </row>
    <row r="27" spans="1:6" s="35" customFormat="1" ht="12.75">
      <c r="A27" s="95" t="s">
        <v>27</v>
      </c>
      <c r="B27" s="96">
        <f>(B21+B22+B23+B24)/4</f>
        <v>3.55</v>
      </c>
      <c r="C27" s="96">
        <f>(C21+C22+C23+C24)/4</f>
        <v>8.910000000000002</v>
      </c>
      <c r="D27" s="96">
        <f>(D21+D22+D23+D24)/4</f>
        <v>13.06</v>
      </c>
      <c r="E27" s="96">
        <f>(E21+E22+E23+E24)/4</f>
        <v>20.2225</v>
      </c>
      <c r="F27" s="20"/>
    </row>
    <row r="28" spans="1:6" ht="12.75">
      <c r="A28" s="97" t="s">
        <v>28</v>
      </c>
      <c r="B28" s="98">
        <f>(B13+B14+B15+B16+B17+B18+B19+B20+B21+B22+B23+B24)/12</f>
        <v>2.0858333333333334</v>
      </c>
      <c r="C28" s="98">
        <f>(C13+C14+C15+C16+C17+C18+C19+C20+C21+C22+C23+C24)/12</f>
        <v>8.358333333333333</v>
      </c>
      <c r="D28" s="98">
        <f>(D13+D14+D15+D16+D17+D18+D19+D20+D21+D22+D23+D24)/12</f>
        <v>12.716666666666669</v>
      </c>
      <c r="E28" s="98">
        <f>(E13+E14+E15+E16+E17+E18+E19+E20+E21+E22+E23+E24)/12</f>
        <v>19.653333333333332</v>
      </c>
      <c r="F28" s="20"/>
    </row>
    <row r="29" spans="1:5" ht="12.75">
      <c r="A29" s="44"/>
      <c r="D29" t="s">
        <v>63</v>
      </c>
      <c r="E29" s="55">
        <f>B28+C28+D28+E28</f>
        <v>42.814166666666665</v>
      </c>
    </row>
    <row r="30" spans="1:5" ht="12.75" customHeight="1">
      <c r="A30" s="154" t="s">
        <v>29</v>
      </c>
      <c r="B30" s="154"/>
      <c r="C30" s="154"/>
      <c r="D30" s="154"/>
      <c r="E30" s="154"/>
    </row>
    <row r="31" spans="1:5" ht="24" customHeight="1">
      <c r="A31" s="154"/>
      <c r="B31" s="154"/>
      <c r="C31" s="154"/>
      <c r="D31" s="154"/>
      <c r="E31" s="154"/>
    </row>
    <row r="32" spans="1:5" ht="12.75">
      <c r="A32" s="45"/>
      <c r="B32" s="45"/>
      <c r="C32" s="45"/>
      <c r="D32" s="45"/>
      <c r="E32" s="45"/>
    </row>
    <row r="33" spans="1:5" ht="12.75" customHeight="1">
      <c r="A33" s="155" t="s">
        <v>30</v>
      </c>
      <c r="B33" s="156" t="s">
        <v>9</v>
      </c>
      <c r="C33" s="156"/>
      <c r="D33" s="156"/>
      <c r="E33" s="156"/>
    </row>
    <row r="34" spans="1:5" ht="24">
      <c r="A34" s="155"/>
      <c r="B34" s="46" t="s">
        <v>10</v>
      </c>
      <c r="C34" s="47" t="s">
        <v>11</v>
      </c>
      <c r="D34" s="47" t="s">
        <v>12</v>
      </c>
      <c r="E34" s="48" t="s">
        <v>13</v>
      </c>
    </row>
    <row r="35" spans="1:5" ht="26.25" customHeight="1">
      <c r="A35" s="49" t="s">
        <v>31</v>
      </c>
      <c r="B35" s="50">
        <f>B37+B36</f>
        <v>61539.4</v>
      </c>
      <c r="C35" s="50">
        <f>C37+C36</f>
        <v>301406.09</v>
      </c>
      <c r="D35" s="50">
        <f>D37+D36</f>
        <v>561055.14</v>
      </c>
      <c r="E35" s="50">
        <f>E37+E36</f>
        <v>1095078.37</v>
      </c>
    </row>
    <row r="36" spans="1:9" ht="15" customHeight="1">
      <c r="A36" s="51" t="s">
        <v>32</v>
      </c>
      <c r="B36" s="52">
        <v>47917.75</v>
      </c>
      <c r="C36" s="53">
        <v>197060.19</v>
      </c>
      <c r="D36" s="53">
        <v>336890.99</v>
      </c>
      <c r="E36" s="54">
        <v>617472.01</v>
      </c>
      <c r="F36" s="55"/>
      <c r="G36" s="55"/>
      <c r="H36" s="55"/>
      <c r="I36" s="55"/>
    </row>
    <row r="37" spans="1:9" ht="47.25">
      <c r="A37" s="56" t="s">
        <v>33</v>
      </c>
      <c r="B37" s="57">
        <f>B39+B40+B41+B42+B43+B44+B45+B46+B47+B48+B49+B50+B51+B52+B53+B54+B55+B56+B57+B58+B59+B60</f>
        <v>13621.65</v>
      </c>
      <c r="C37" s="57">
        <f>C39+C40+C41+C42+C43+C44+C45+C46+C47+C48+C49+C50+C51+C52+C53+C54+C55+C56+C57+C58+C59+C60</f>
        <v>104345.90000000001</v>
      </c>
      <c r="D37" s="57">
        <f>D39+D40+D41+D42+D43+D44+D45+D46+D47+D48+D49+D50+D51+D52+D53+D54+D55+D56+D57+D58+D59+D60</f>
        <v>224164.15</v>
      </c>
      <c r="E37" s="57">
        <f>E39+E40+E41+E42+E43+E44+E45+E46+E47+E48+E49+E50+E51+E52+E53+E54+E55+E56+E57+E58+E59+E60</f>
        <v>477606.36</v>
      </c>
      <c r="F37" s="55"/>
      <c r="G37" s="55"/>
      <c r="H37" s="55"/>
      <c r="I37" s="55"/>
    </row>
    <row r="38" spans="1:9" ht="12.75">
      <c r="A38" s="58" t="s">
        <v>34</v>
      </c>
      <c r="B38" s="59"/>
      <c r="C38" s="60"/>
      <c r="D38" s="60"/>
      <c r="E38" s="61"/>
      <c r="F38" s="55"/>
      <c r="G38" s="55"/>
      <c r="H38" s="55"/>
      <c r="I38" s="55"/>
    </row>
    <row r="39" spans="1:9" ht="12.75">
      <c r="A39" s="62" t="s">
        <v>35</v>
      </c>
      <c r="B39" s="63">
        <v>681.62</v>
      </c>
      <c r="C39" s="63">
        <v>10819.29</v>
      </c>
      <c r="D39" s="63">
        <v>59705.46</v>
      </c>
      <c r="E39" s="63">
        <v>106542.33</v>
      </c>
      <c r="F39" s="55"/>
      <c r="G39" s="55"/>
      <c r="H39" s="55"/>
      <c r="I39" s="55"/>
    </row>
    <row r="40" spans="1:9" ht="25.5">
      <c r="A40" s="62" t="s">
        <v>36</v>
      </c>
      <c r="B40" s="63">
        <v>0</v>
      </c>
      <c r="C40" s="63">
        <v>0</v>
      </c>
      <c r="D40" s="63">
        <v>0</v>
      </c>
      <c r="E40" s="63">
        <v>31015.23</v>
      </c>
      <c r="F40" s="55"/>
      <c r="G40" s="55"/>
      <c r="H40" s="55"/>
      <c r="I40" s="55"/>
    </row>
    <row r="41" spans="1:9" ht="12.75">
      <c r="A41" s="62" t="s">
        <v>37</v>
      </c>
      <c r="B41" s="63">
        <v>0</v>
      </c>
      <c r="C41" s="63">
        <v>0</v>
      </c>
      <c r="D41" s="63">
        <v>987.58</v>
      </c>
      <c r="E41" s="63">
        <v>2341.59</v>
      </c>
      <c r="F41" s="55"/>
      <c r="G41" s="55"/>
      <c r="H41" s="55"/>
      <c r="I41" s="55"/>
    </row>
    <row r="42" spans="1:9" ht="12.75">
      <c r="A42" s="62" t="s">
        <v>38</v>
      </c>
      <c r="B42" s="63">
        <v>360</v>
      </c>
      <c r="C42" s="63">
        <v>2847.43</v>
      </c>
      <c r="D42" s="63">
        <v>3455.5</v>
      </c>
      <c r="E42" s="63">
        <v>9361.81</v>
      </c>
      <c r="F42" s="55"/>
      <c r="G42" s="55"/>
      <c r="H42" s="55"/>
      <c r="I42" s="55"/>
    </row>
    <row r="43" spans="1:9" ht="25.5">
      <c r="A43" s="62" t="s">
        <v>39</v>
      </c>
      <c r="B43" s="63">
        <v>0</v>
      </c>
      <c r="C43" s="63">
        <v>0</v>
      </c>
      <c r="D43" s="63">
        <v>0</v>
      </c>
      <c r="E43" s="63">
        <v>0</v>
      </c>
      <c r="F43" s="55"/>
      <c r="G43" s="55"/>
      <c r="H43" s="55"/>
      <c r="I43" s="55"/>
    </row>
    <row r="44" spans="1:9" ht="12.75">
      <c r="A44" s="62" t="s">
        <v>40</v>
      </c>
      <c r="B44" s="63">
        <v>0</v>
      </c>
      <c r="C44" s="63">
        <v>0</v>
      </c>
      <c r="D44" s="63">
        <v>0</v>
      </c>
      <c r="E44" s="63">
        <v>0</v>
      </c>
      <c r="F44" s="55"/>
      <c r="G44" s="55"/>
      <c r="H44" s="55"/>
      <c r="I44" s="55"/>
    </row>
    <row r="45" spans="1:9" ht="12.75">
      <c r="A45" s="62" t="s">
        <v>41</v>
      </c>
      <c r="B45" s="63">
        <v>0</v>
      </c>
      <c r="C45" s="63">
        <v>0</v>
      </c>
      <c r="D45" s="63">
        <v>0</v>
      </c>
      <c r="E45" s="63">
        <v>0</v>
      </c>
      <c r="F45" s="55"/>
      <c r="G45" s="55"/>
      <c r="H45" s="55"/>
      <c r="I45" s="55"/>
    </row>
    <row r="46" spans="1:9" ht="12.75">
      <c r="A46" s="62" t="s">
        <v>42</v>
      </c>
      <c r="B46" s="63">
        <v>0</v>
      </c>
      <c r="C46" s="63">
        <v>0</v>
      </c>
      <c r="D46" s="63">
        <v>0</v>
      </c>
      <c r="E46" s="63">
        <v>0</v>
      </c>
      <c r="F46" s="55"/>
      <c r="G46" s="55"/>
      <c r="H46" s="55"/>
      <c r="I46" s="55"/>
    </row>
    <row r="47" spans="1:9" ht="25.5">
      <c r="A47" s="62" t="s">
        <v>43</v>
      </c>
      <c r="B47" s="63">
        <v>696.16</v>
      </c>
      <c r="C47" s="63">
        <v>902.4000000000001</v>
      </c>
      <c r="D47" s="63">
        <v>619.44</v>
      </c>
      <c r="E47" s="63">
        <v>0</v>
      </c>
      <c r="F47" s="55"/>
      <c r="G47" s="55"/>
      <c r="H47" s="55"/>
      <c r="I47" s="55"/>
    </row>
    <row r="48" spans="1:9" ht="12.75">
      <c r="A48" s="62" t="s">
        <v>44</v>
      </c>
      <c r="B48" s="63">
        <v>982.33</v>
      </c>
      <c r="C48" s="63">
        <v>9548.51</v>
      </c>
      <c r="D48" s="63">
        <v>17127.04</v>
      </c>
      <c r="E48" s="63">
        <v>51364.59</v>
      </c>
      <c r="F48" s="55"/>
      <c r="G48" s="55"/>
      <c r="H48" s="55"/>
      <c r="I48" s="55"/>
    </row>
    <row r="49" spans="1:9" ht="12.75">
      <c r="A49" s="62" t="s">
        <v>45</v>
      </c>
      <c r="B49" s="63">
        <v>0</v>
      </c>
      <c r="C49" s="63">
        <v>0</v>
      </c>
      <c r="D49" s="63">
        <v>0</v>
      </c>
      <c r="E49" s="63">
        <v>0</v>
      </c>
      <c r="F49" s="55"/>
      <c r="G49" s="55"/>
      <c r="H49" s="55"/>
      <c r="I49" s="55"/>
    </row>
    <row r="50" spans="1:9" ht="12.75">
      <c r="A50" s="62" t="s">
        <v>46</v>
      </c>
      <c r="B50" s="63">
        <v>0</v>
      </c>
      <c r="C50" s="63">
        <v>0</v>
      </c>
      <c r="D50" s="63">
        <v>0</v>
      </c>
      <c r="E50" s="63">
        <v>0</v>
      </c>
      <c r="F50" s="55"/>
      <c r="G50" s="55"/>
      <c r="H50" s="55"/>
      <c r="I50" s="55"/>
    </row>
    <row r="51" spans="1:9" ht="25.5">
      <c r="A51" s="62" t="s">
        <v>47</v>
      </c>
      <c r="B51" s="63">
        <v>163.86</v>
      </c>
      <c r="C51" s="63">
        <v>6253.25</v>
      </c>
      <c r="D51" s="63">
        <v>9522.57</v>
      </c>
      <c r="E51" s="63">
        <v>6804.03</v>
      </c>
      <c r="F51" s="55"/>
      <c r="G51" s="55"/>
      <c r="H51" s="55"/>
      <c r="I51" s="55"/>
    </row>
    <row r="52" spans="1:9" ht="12.75">
      <c r="A52" s="62" t="s">
        <v>48</v>
      </c>
      <c r="B52" s="63">
        <v>0</v>
      </c>
      <c r="C52" s="63">
        <v>0</v>
      </c>
      <c r="D52" s="63">
        <v>0</v>
      </c>
      <c r="E52" s="63">
        <v>0</v>
      </c>
      <c r="F52" s="55"/>
      <c r="G52" s="55"/>
      <c r="H52" s="55"/>
      <c r="I52" s="55"/>
    </row>
    <row r="53" spans="1:9" ht="12.75">
      <c r="A53" s="62" t="s">
        <v>49</v>
      </c>
      <c r="B53" s="63">
        <v>0</v>
      </c>
      <c r="C53" s="63">
        <v>0</v>
      </c>
      <c r="D53" s="63">
        <v>2578.55</v>
      </c>
      <c r="E53" s="63">
        <v>0</v>
      </c>
      <c r="F53" s="55"/>
      <c r="G53" s="55"/>
      <c r="H53" s="55"/>
      <c r="I53" s="55"/>
    </row>
    <row r="54" spans="1:9" ht="25.5">
      <c r="A54" s="62" t="s">
        <v>50</v>
      </c>
      <c r="B54" s="63">
        <v>0</v>
      </c>
      <c r="C54" s="63">
        <v>3600</v>
      </c>
      <c r="D54" s="63">
        <v>0</v>
      </c>
      <c r="E54" s="63">
        <v>12000</v>
      </c>
      <c r="F54" s="55"/>
      <c r="G54" s="55"/>
      <c r="H54" s="55"/>
      <c r="I54" s="55"/>
    </row>
    <row r="55" spans="1:9" ht="12.75">
      <c r="A55" s="62" t="s">
        <v>51</v>
      </c>
      <c r="B55" s="63">
        <v>0</v>
      </c>
      <c r="C55" s="63">
        <v>4198</v>
      </c>
      <c r="D55" s="63">
        <v>0</v>
      </c>
      <c r="E55" s="63">
        <v>0</v>
      </c>
      <c r="F55" s="55"/>
      <c r="G55" s="55"/>
      <c r="H55" s="55"/>
      <c r="I55" s="55"/>
    </row>
    <row r="56" spans="1:9" ht="25.5">
      <c r="A56" s="62" t="s">
        <v>52</v>
      </c>
      <c r="B56" s="63">
        <v>0</v>
      </c>
      <c r="C56" s="63">
        <v>0</v>
      </c>
      <c r="D56" s="63">
        <v>0</v>
      </c>
      <c r="E56" s="63">
        <v>0</v>
      </c>
      <c r="F56" s="55"/>
      <c r="G56" s="55"/>
      <c r="H56" s="55"/>
      <c r="I56" s="55"/>
    </row>
    <row r="57" spans="1:9" ht="38.25">
      <c r="A57" s="62" t="s">
        <v>53</v>
      </c>
      <c r="B57" s="63">
        <v>0</v>
      </c>
      <c r="C57" s="63">
        <v>0</v>
      </c>
      <c r="D57" s="63">
        <v>0</v>
      </c>
      <c r="E57" s="63">
        <v>0</v>
      </c>
      <c r="F57" s="55"/>
      <c r="G57" s="55"/>
      <c r="H57" s="55"/>
      <c r="I57" s="55"/>
    </row>
    <row r="58" spans="1:9" ht="38.25">
      <c r="A58" s="62" t="s">
        <v>54</v>
      </c>
      <c r="B58" s="63">
        <v>0</v>
      </c>
      <c r="C58" s="63">
        <v>0</v>
      </c>
      <c r="D58" s="63">
        <v>0</v>
      </c>
      <c r="E58" s="63">
        <v>0</v>
      </c>
      <c r="F58" s="55"/>
      <c r="G58" s="55"/>
      <c r="H58" s="55"/>
      <c r="I58" s="55"/>
    </row>
    <row r="59" spans="1:9" ht="37.5" customHeight="1">
      <c r="A59" s="62" t="s">
        <v>55</v>
      </c>
      <c r="B59" s="63">
        <v>8550.68</v>
      </c>
      <c r="C59" s="63">
        <v>45975.5</v>
      </c>
      <c r="D59" s="63">
        <v>89011.49</v>
      </c>
      <c r="E59" s="63">
        <v>186878.06</v>
      </c>
      <c r="F59" s="55"/>
      <c r="G59" s="55"/>
      <c r="H59" s="55"/>
      <c r="I59" s="55"/>
    </row>
    <row r="60" spans="1:9" ht="15.75" customHeight="1">
      <c r="A60" s="64" t="s">
        <v>56</v>
      </c>
      <c r="B60" s="65">
        <v>2187</v>
      </c>
      <c r="C60" s="65">
        <v>20201.52</v>
      </c>
      <c r="D60" s="65">
        <v>41156.52</v>
      </c>
      <c r="E60" s="65">
        <v>71298.72</v>
      </c>
      <c r="F60" s="55"/>
      <c r="G60" s="55"/>
      <c r="H60" s="55"/>
      <c r="I60" s="55"/>
    </row>
    <row r="61" spans="4:5" ht="12.75">
      <c r="D61" t="s">
        <v>70</v>
      </c>
      <c r="E61" s="55">
        <f>B35+C35+D35+E35</f>
        <v>2019079.0000000002</v>
      </c>
    </row>
    <row r="63" spans="1:4" ht="12.75">
      <c r="A63" s="71">
        <v>40540</v>
      </c>
      <c r="D63" s="67" t="s">
        <v>58</v>
      </c>
    </row>
    <row r="64" spans="1:4" ht="12.75">
      <c r="A64" s="68" t="s">
        <v>59</v>
      </c>
      <c r="D64" s="4" t="s">
        <v>60</v>
      </c>
    </row>
  </sheetData>
  <sheetProtection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conditionalFormatting sqref="A13:A24">
    <cfRule type="expression" priority="1" dxfId="5" stopIfTrue="1">
      <formula>AND(F13&gt;0,F13&lt;4)</formula>
    </cfRule>
    <cfRule type="expression" priority="2" dxfId="0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2011-01-17T11:57:52Z</cp:lastPrinted>
  <dcterms:modified xsi:type="dcterms:W3CDTF">2011-01-17T12:00:35Z</dcterms:modified>
  <cp:category/>
  <cp:version/>
  <cp:contentType/>
  <cp:contentStatus/>
</cp:coreProperties>
</file>