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<sst xmlns="http://schemas.openxmlformats.org/spreadsheetml/2006/main" count="607" uniqueCount="243">
  <si>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</si>
  <si>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</si>
  <si>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</si>
  <si>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</si>
  <si>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</si>
  <si>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</si>
  <si>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</si>
  <si>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</si>
  <si>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</si>
  <si>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</si>
  <si>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</si>
  <si>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</si>
  <si>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</si>
  <si>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</si>
  <si>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</si>
  <si>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</si>
  <si>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</si>
  <si>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</si>
  <si>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</si>
  <si>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</si>
  <si>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</si>
  <si>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</si>
  <si>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</si>
  <si>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</si>
  <si>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</si>
  <si>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</si>
  <si>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</si>
  <si>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</si>
  <si>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</si>
  <si>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</si>
  <si>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</si>
  <si>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</si>
  <si>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</si>
  <si>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</si>
  <si>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</si>
  <si>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</si>
  <si>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</si>
  <si>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</si>
  <si>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</si>
  <si>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</si>
  <si>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</si>
  <si>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</si>
  <si>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</si>
  <si>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</si>
  <si>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</si>
  <si>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</si>
  <si>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</si>
  <si>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</si>
  <si>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</si>
  <si>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</si>
  <si>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</si>
  <si>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</si>
  <si>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</si>
  <si>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</si>
  <si>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</si>
  <si>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</si>
  <si>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</si>
  <si>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</si>
  <si>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</si>
  <si>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</si>
  <si>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</si>
  <si>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</si>
  <si>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</si>
  <si>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</si>
  <si>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</si>
  <si>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</si>
  <si>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</si>
  <si>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</si>
  <si>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</si>
  <si>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</si>
  <si>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</si>
  <si>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</si>
  <si>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</si>
  <si>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</si>
  <si>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</si>
  <si>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</si>
  <si>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</si>
  <si>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</si>
  <si>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</si>
  <si>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</si>
  <si>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</si>
  <si>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</si>
  <si>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</si>
  <si>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</si>
  <si>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</si>
  <si>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</si>
  <si>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</si>
  <si>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</si>
  <si>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</si>
  <si>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</si>
  <si>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</si>
  <si>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</si>
  <si>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</si>
  <si>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</si>
  <si>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</si>
  <si>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</si>
  <si>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</si>
  <si>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</si>
  <si>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</si>
  <si>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</si>
  <si>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</si>
  <si>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</si>
  <si>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</si>
  <si>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</si>
  <si>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</si>
  <si>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</si>
  <si>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</si>
  <si>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</si>
  <si>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</si>
  <si>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</si>
  <si>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</si>
  <si>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</si>
  <si>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</si>
  <si>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</si>
  <si>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</si>
  <si>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</si>
  <si>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</si>
  <si>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</si>
  <si>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</si>
  <si>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</si>
  <si>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</si>
  <si>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</si>
  <si>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</si>
  <si>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</si>
  <si>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</si>
  <si>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</si>
  <si>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</si>
  <si>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</si>
  <si>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</si>
  <si>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</si>
  <si>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</si>
  <si>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</si>
  <si>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</si>
  <si>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</si>
  <si>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</si>
  <si>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</si>
  <si>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</si>
  <si>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</si>
  <si>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</si>
  <si>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</si>
  <si>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</si>
  <si>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</si>
  <si>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</si>
  <si>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</si>
  <si>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</si>
  <si>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</si>
  <si>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</si>
  <si>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</si>
  <si>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</si>
  <si>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</si>
  <si>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</si>
  <si>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</si>
  <si>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</si>
  <si>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</si>
  <si>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</si>
  <si>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</si>
  <si>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</si>
  <si>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</si>
  <si>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</si>
  <si>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</si>
  <si>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</si>
  <si>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</si>
  <si>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</si>
  <si>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</si>
  <si>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</si>
  <si>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</si>
  <si>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</si>
  <si>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</si>
  <si>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</si>
  <si>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</si>
  <si>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</si>
  <si>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</si>
  <si>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</si>
  <si>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</si>
  <si>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</si>
  <si>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</si>
  <si>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</si>
  <si>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</si>
  <si>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</si>
  <si>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</si>
  <si>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</si>
  <si>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</si>
  <si>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</si>
  <si>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</si>
  <si>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</si>
  <si>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</si>
  <si>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</si>
  <si>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</si>
  <si>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</si>
  <si>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</si>
  <si>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</si>
  <si>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</si>
  <si>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</si>
  <si>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</si>
  <si>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</si>
  <si>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</si>
  <si>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</si>
  <si>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</si>
  <si>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</si>
  <si>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</si>
  <si>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 xml:space="preserve">               - dotacja dla  niepublicznej jednostki oświaty</t>
  </si>
  <si>
    <t>- rezerwa na wydatki bieżące</t>
  </si>
  <si>
    <t xml:space="preserve">               -dotacja  dla powiatu jel. na terapię zajęciową</t>
  </si>
  <si>
    <t>Zarządzanie kryzysowe</t>
  </si>
  <si>
    <t>-rezerwa na realizację zadań własnych z zakresu            zarzadzania kryzysowego</t>
  </si>
  <si>
    <t>Gospodarka  odpadami</t>
  </si>
  <si>
    <t>dotacje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</si>
  <si>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</si>
  <si>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</si>
  <si>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</si>
  <si>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</si>
  <si>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</si>
  <si>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</si>
  <si>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</si>
  <si>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>w tym: wynagrodzenia i składki  od nich naliczane</t>
  </si>
  <si>
    <t>w tym:wynagrodzenia i składki  od nich naliczane</t>
  </si>
  <si>
    <t xml:space="preserve">    w tym: wynagrodzenia i składki  od nich naliczane</t>
  </si>
  <si>
    <t xml:space="preserve">    w tym:wynagrodzenia i składki  od nich naliczane</t>
  </si>
  <si>
    <t>w tym:wynagrodzenia i składki  od nich naliczane*</t>
  </si>
  <si>
    <t xml:space="preserve">      *</t>
  </si>
  <si>
    <t>Udział % w wydatkach ogółem</t>
  </si>
  <si>
    <t>- rezerwa na realizację zadań własnych z zakresu zarzadzania kryzysowego</t>
  </si>
  <si>
    <t xml:space="preserve">KULTURA FIZYCZNA  </t>
  </si>
  <si>
    <t xml:space="preserve">Zadania w zakresie kultury fizycznej </t>
  </si>
  <si>
    <t>kwoty wynagrodzeń i składek od nich naliczanych  ogółem nie  zawierają  wydatków  z cyfrą "7" i" 9" na końcu</t>
  </si>
  <si>
    <t xml:space="preserve">   - wydatki majątkowe </t>
  </si>
  <si>
    <t xml:space="preserve">   w tym: świadczenia na rzecz osób fizycznych</t>
  </si>
  <si>
    <t xml:space="preserve"> - dotacja dla Zgromadzenia Zakonnego (DPS w  Szkl.Por.)</t>
  </si>
  <si>
    <t>w tym:dotacja dla miasta Jelenia Góra na działalność  instruktażowo-szkoleniową  biblioteki powiatowej</t>
  </si>
  <si>
    <t xml:space="preserve">   w tym:wydatki na programy finansowane z udziałem środków  o których mowa  w art.5 ust.1 pkt 2 i 3 </t>
  </si>
  <si>
    <t xml:space="preserve"> - w tym: świadczenia na rzecz osób fizycznych</t>
  </si>
  <si>
    <t xml:space="preserve">               -dotacje  na zadania opiek-wychowawcze</t>
  </si>
  <si>
    <t>O50</t>
  </si>
  <si>
    <t>O5095</t>
  </si>
  <si>
    <t>RYBOŁÓWSTWO i RYBACTWO</t>
  </si>
  <si>
    <t>%(kol 6:5)</t>
  </si>
  <si>
    <t>Plan na 2015r</t>
  </si>
  <si>
    <t>O1095</t>
  </si>
  <si>
    <t xml:space="preserve">Plan po zmianach </t>
  </si>
  <si>
    <t>na 2015 rok</t>
  </si>
  <si>
    <t>Realizacja zadań wymagających stosowania  specjalnej organizacji nauki i metod pracy dla  dzieci i młodzieży w szkołach podstawowych,gimnazjach, liceach ogólnokształcących ,liceach profilowanych i szkołach zawodowch oraz szkołach artystycznych</t>
  </si>
  <si>
    <t>WYDATKI POWIATU PLANOWANE  DO REALIZACJI I ZREALIZOWANE W I PÓŁROCZU   2015 ROKU  WEDŁUG DZIAŁÓW</t>
  </si>
  <si>
    <t>na 30.06.2015r.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</si>
</sst>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[$-415]d\ mmmm\ yyyy"/>
    <numFmt numFmtId="180" formatCode="_-* #,##0.000\ _z_ł_-;\-* #,##0.000\ _z_ł_-;_-* &quot;-&quot;??\ _z_ł_-;_-@_-"/>
    <numFmt numFmtId="181" formatCode="_-* #,##0.0000\ _z_ł_-;\-* #,##0.0000\ _z_ł_-;_-* &quot;-&quot;??\ _z_ł_-;_-@_-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vertAlign val="superscript"/>
      <sz val="14"/>
      <name val="Arial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3" fillId="0" borderId="13" xfId="0" applyFont="1" applyBorder="1" applyAlignment="1" quotePrefix="1">
      <alignment horizontal="left" vertical="top" wrapText="1" indent="8"/>
    </xf>
    <xf numFmtId="0" fontId="3" fillId="0" borderId="13" xfId="0" applyFont="1" applyBorder="1" applyAlignment="1" quotePrefix="1">
      <alignment horizontal="left" vertical="top" wrapText="1" indent="5"/>
    </xf>
    <xf numFmtId="0" fontId="3" fillId="0" borderId="13" xfId="0" applyFont="1" applyBorder="1" applyAlignment="1">
      <alignment horizontal="left" vertical="top" wrapText="1" indent="5" readingOrder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42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43" fontId="9" fillId="0" borderId="0" xfId="42" applyFont="1" applyBorder="1" applyAlignment="1">
      <alignment horizontal="center" wrapText="1"/>
    </xf>
    <xf numFmtId="169" fontId="1" fillId="0" borderId="0" xfId="0" applyNumberFormat="1" applyFont="1" applyAlignment="1">
      <alignment horizontal="left" wrapText="1"/>
    </xf>
    <xf numFmtId="43" fontId="0" fillId="0" borderId="0" xfId="42" applyFont="1" applyBorder="1" applyAlignment="1">
      <alignment/>
    </xf>
    <xf numFmtId="0" fontId="0" fillId="0" borderId="0" xfId="0" applyAlignment="1">
      <alignment horizontal="right"/>
    </xf>
    <xf numFmtId="43" fontId="3" fillId="0" borderId="13" xfId="42" applyFont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horizontal="center" wrapText="1"/>
    </xf>
    <xf numFmtId="43" fontId="2" fillId="0" borderId="13" xfId="42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3" fontId="2" fillId="0" borderId="18" xfId="42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4"/>
    </xf>
    <xf numFmtId="43" fontId="3" fillId="0" borderId="16" xfId="42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Alignment="1">
      <alignment/>
    </xf>
    <xf numFmtId="0" fontId="3" fillId="0" borderId="13" xfId="0" applyFont="1" applyBorder="1" applyAlignment="1">
      <alignment horizontal="left" vertical="top" wrapText="1"/>
    </xf>
    <xf numFmtId="43" fontId="3" fillId="0" borderId="23" xfId="42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1"/>
  <sheetViews>
    <sheetView tabSelected="1" zoomScalePageLayoutView="0" workbookViewId="0" topLeftCell="B1">
      <selection activeCell="J240" sqref="J240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52.8515625" style="0" customWidth="1"/>
    <col min="4" max="6" width="14.140625" style="0" customWidth="1"/>
    <col min="7" max="7" width="9.140625" style="0" customWidth="1"/>
    <col min="8" max="8" width="11.421875" style="0" customWidth="1"/>
    <col min="9" max="9" width="11.8515625" style="0" customWidth="1"/>
    <col min="11" max="11" width="16.00390625" style="56" bestFit="1" customWidth="1"/>
    <col min="12" max="12" width="16.00390625" style="0" bestFit="1" customWidth="1"/>
  </cols>
  <sheetData>
    <row r="1" ht="1.5" customHeight="1"/>
    <row r="2" spans="1:9" ht="12.75" customHeight="1">
      <c r="A2" s="82" t="s">
        <v>241</v>
      </c>
      <c r="B2" s="82"/>
      <c r="C2" s="82"/>
      <c r="D2" s="82"/>
      <c r="E2" s="82"/>
      <c r="F2" s="82"/>
      <c r="G2" s="82"/>
      <c r="H2" s="82"/>
      <c r="I2" s="6"/>
    </row>
    <row r="3" spans="3:9" ht="15" thickBot="1">
      <c r="C3" s="90" t="s">
        <v>207</v>
      </c>
      <c r="D3" s="90"/>
      <c r="E3" s="90"/>
      <c r="F3" s="90"/>
      <c r="G3" s="90"/>
      <c r="H3" s="90"/>
      <c r="I3" s="52"/>
    </row>
    <row r="4" spans="1:9" ht="10.5" customHeight="1">
      <c r="A4" s="87" t="s">
        <v>0</v>
      </c>
      <c r="B4" s="87" t="s">
        <v>1</v>
      </c>
      <c r="C4" s="87" t="s">
        <v>2</v>
      </c>
      <c r="D4" s="67"/>
      <c r="E4" s="67"/>
      <c r="F4" s="67"/>
      <c r="G4" s="83" t="s">
        <v>235</v>
      </c>
      <c r="H4" s="91" t="s">
        <v>220</v>
      </c>
      <c r="I4" s="53"/>
    </row>
    <row r="5" spans="1:9" ht="12.75">
      <c r="A5" s="88"/>
      <c r="B5" s="88"/>
      <c r="C5" s="88"/>
      <c r="D5" s="67" t="s">
        <v>236</v>
      </c>
      <c r="E5" s="67" t="s">
        <v>238</v>
      </c>
      <c r="F5" s="67" t="s">
        <v>180</v>
      </c>
      <c r="G5" s="84"/>
      <c r="H5" s="91"/>
      <c r="I5" s="53"/>
    </row>
    <row r="6" spans="1:9" ht="13.5" thickBot="1">
      <c r="A6" s="89"/>
      <c r="B6" s="89"/>
      <c r="C6" s="89"/>
      <c r="D6" s="68"/>
      <c r="E6" s="68" t="s">
        <v>239</v>
      </c>
      <c r="F6" s="68" t="s">
        <v>242</v>
      </c>
      <c r="G6" s="85"/>
      <c r="H6" s="92"/>
      <c r="I6" s="53"/>
    </row>
    <row r="7" spans="1:10" ht="13.5" thickBot="1">
      <c r="A7" s="1" t="s">
        <v>3</v>
      </c>
      <c r="B7" s="1" t="s">
        <v>4</v>
      </c>
      <c r="C7" s="1" t="s">
        <v>5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54"/>
      <c r="J7" s="51"/>
    </row>
    <row r="8" spans="1:9" ht="15.75">
      <c r="A8" s="33" t="s">
        <v>6</v>
      </c>
      <c r="B8" s="34"/>
      <c r="C8" s="35" t="s">
        <v>7</v>
      </c>
      <c r="D8" s="37">
        <f>D9+D11</f>
        <v>29848</v>
      </c>
      <c r="E8" s="37">
        <f>E9+E11</f>
        <v>29848</v>
      </c>
      <c r="F8" s="37">
        <f>F9+F11</f>
        <v>11924</v>
      </c>
      <c r="G8" s="69">
        <f>F8/E8*100</f>
        <v>39.949075314928976</v>
      </c>
      <c r="H8" s="70">
        <f>SUM((F8/30113515)*100)</f>
        <v>0.0395968388280146</v>
      </c>
      <c r="I8" s="55"/>
    </row>
    <row r="9" spans="1:9" ht="15" customHeight="1">
      <c r="A9" s="24"/>
      <c r="B9" s="15" t="s">
        <v>8</v>
      </c>
      <c r="C9" s="16" t="s">
        <v>9</v>
      </c>
      <c r="D9" s="20">
        <v>6000</v>
      </c>
      <c r="E9" s="20">
        <v>6000</v>
      </c>
      <c r="F9" s="20">
        <v>0</v>
      </c>
      <c r="G9" s="63">
        <f aca="true" t="shared" si="0" ref="G9:G66">F9/E9*100</f>
        <v>0</v>
      </c>
      <c r="H9" s="71">
        <f>SUM((F9/30113515)*100)</f>
        <v>0</v>
      </c>
      <c r="I9" s="55"/>
    </row>
    <row r="10" spans="1:9" ht="15" customHeight="1">
      <c r="A10" s="24"/>
      <c r="B10" s="15"/>
      <c r="C10" s="16" t="s">
        <v>10</v>
      </c>
      <c r="D10" s="20">
        <v>6000</v>
      </c>
      <c r="E10" s="20">
        <v>6000</v>
      </c>
      <c r="F10" s="20">
        <v>0</v>
      </c>
      <c r="G10" s="63">
        <f t="shared" si="0"/>
        <v>0</v>
      </c>
      <c r="H10" s="71">
        <f aca="true" t="shared" si="1" ref="H10:H67">SUM((F10/30113515)*100)</f>
        <v>0</v>
      </c>
      <c r="I10" s="55"/>
    </row>
    <row r="11" spans="1:9" ht="15" customHeight="1">
      <c r="A11" s="24"/>
      <c r="B11" s="15" t="s">
        <v>237</v>
      </c>
      <c r="C11" s="16" t="s">
        <v>11</v>
      </c>
      <c r="D11" s="20">
        <v>23848</v>
      </c>
      <c r="E11" s="20">
        <v>23848</v>
      </c>
      <c r="F11" s="20">
        <f>F12</f>
        <v>11924</v>
      </c>
      <c r="G11" s="63">
        <f t="shared" si="0"/>
        <v>50</v>
      </c>
      <c r="H11" s="71">
        <f t="shared" si="1"/>
        <v>0.0395968388280146</v>
      </c>
      <c r="I11" s="55"/>
    </row>
    <row r="12" spans="1:9" ht="15" customHeight="1">
      <c r="A12" s="24"/>
      <c r="B12" s="15"/>
      <c r="C12" s="16" t="s">
        <v>210</v>
      </c>
      <c r="D12" s="20">
        <v>23848</v>
      </c>
      <c r="E12" s="20">
        <v>23848</v>
      </c>
      <c r="F12" s="20">
        <v>11924</v>
      </c>
      <c r="G12" s="63">
        <f t="shared" si="0"/>
        <v>50</v>
      </c>
      <c r="H12" s="71">
        <f t="shared" si="1"/>
        <v>0.0395968388280146</v>
      </c>
      <c r="I12" s="55"/>
    </row>
    <row r="13" spans="1:9" ht="15" customHeight="1">
      <c r="A13" s="24"/>
      <c r="B13" s="15"/>
      <c r="C13" s="16" t="s">
        <v>10</v>
      </c>
      <c r="D13" s="20">
        <v>23848</v>
      </c>
      <c r="E13" s="20">
        <v>23848</v>
      </c>
      <c r="F13" s="20">
        <v>11924</v>
      </c>
      <c r="G13" s="63">
        <f t="shared" si="0"/>
        <v>50</v>
      </c>
      <c r="H13" s="71">
        <f t="shared" si="1"/>
        <v>0.0395968388280146</v>
      </c>
      <c r="I13" s="55"/>
    </row>
    <row r="14" spans="1:11" ht="15" customHeight="1">
      <c r="A14" s="23" t="s">
        <v>12</v>
      </c>
      <c r="B14" s="12"/>
      <c r="C14" s="13" t="s">
        <v>13</v>
      </c>
      <c r="D14" s="18">
        <f>D15+D19</f>
        <v>204653</v>
      </c>
      <c r="E14" s="18">
        <f>E15+E19</f>
        <v>204653</v>
      </c>
      <c r="F14" s="18">
        <f>F15+F19</f>
        <v>73911</v>
      </c>
      <c r="G14" s="66">
        <f t="shared" si="0"/>
        <v>36.11527805602655</v>
      </c>
      <c r="H14" s="71">
        <f t="shared" si="1"/>
        <v>0.2454412910615051</v>
      </c>
      <c r="I14" s="55"/>
      <c r="K14" s="61"/>
    </row>
    <row r="15" spans="1:11" ht="15" customHeight="1">
      <c r="A15" s="24"/>
      <c r="B15" s="15" t="s">
        <v>14</v>
      </c>
      <c r="C15" s="16" t="s">
        <v>15</v>
      </c>
      <c r="D15" s="20">
        <f>D16</f>
        <v>137750</v>
      </c>
      <c r="E15" s="20">
        <f>E16</f>
        <v>137750</v>
      </c>
      <c r="F15" s="20">
        <f>F16</f>
        <v>61282</v>
      </c>
      <c r="G15" s="63">
        <f t="shared" si="0"/>
        <v>44.48784029038112</v>
      </c>
      <c r="H15" s="71">
        <f t="shared" si="1"/>
        <v>0.20350331072277678</v>
      </c>
      <c r="I15" s="55"/>
      <c r="K15" s="61"/>
    </row>
    <row r="16" spans="1:11" ht="15" customHeight="1">
      <c r="A16" s="24"/>
      <c r="B16" s="15"/>
      <c r="C16" s="16" t="s">
        <v>16</v>
      </c>
      <c r="D16" s="20">
        <v>137750</v>
      </c>
      <c r="E16" s="20">
        <v>137750</v>
      </c>
      <c r="F16" s="20">
        <v>61282</v>
      </c>
      <c r="G16" s="63">
        <f t="shared" si="0"/>
        <v>44.48784029038112</v>
      </c>
      <c r="H16" s="71">
        <f t="shared" si="1"/>
        <v>0.20350331072277678</v>
      </c>
      <c r="I16" s="55"/>
      <c r="J16" s="56"/>
      <c r="K16" s="61"/>
    </row>
    <row r="17" spans="1:11" ht="15" customHeight="1">
      <c r="A17" s="24"/>
      <c r="B17" s="15"/>
      <c r="C17" s="16" t="s">
        <v>208</v>
      </c>
      <c r="D17" s="20">
        <v>6750</v>
      </c>
      <c r="E17" s="20">
        <v>6750</v>
      </c>
      <c r="F17" s="20">
        <v>0</v>
      </c>
      <c r="G17" s="63">
        <f t="shared" si="0"/>
        <v>0</v>
      </c>
      <c r="H17" s="71">
        <f t="shared" si="1"/>
        <v>0</v>
      </c>
      <c r="I17" s="55"/>
      <c r="K17" s="81"/>
    </row>
    <row r="18" spans="1:11" ht="15" customHeight="1">
      <c r="A18" s="24"/>
      <c r="B18" s="15"/>
      <c r="C18" s="16" t="s">
        <v>226</v>
      </c>
      <c r="D18" s="20">
        <v>130000</v>
      </c>
      <c r="E18" s="20">
        <v>130000</v>
      </c>
      <c r="F18" s="20">
        <v>61282</v>
      </c>
      <c r="G18" s="63">
        <f t="shared" si="0"/>
        <v>47.14</v>
      </c>
      <c r="H18" s="71">
        <f t="shared" si="1"/>
        <v>0.20350331072277678</v>
      </c>
      <c r="I18" s="55"/>
      <c r="K18" s="81"/>
    </row>
    <row r="19" spans="1:11" ht="15" customHeight="1">
      <c r="A19" s="24"/>
      <c r="B19" s="15" t="s">
        <v>17</v>
      </c>
      <c r="C19" s="16" t="s">
        <v>18</v>
      </c>
      <c r="D19" s="20">
        <f>D20</f>
        <v>66903</v>
      </c>
      <c r="E19" s="20">
        <v>66903</v>
      </c>
      <c r="F19" s="20">
        <f>F20</f>
        <v>12629</v>
      </c>
      <c r="G19" s="63">
        <f t="shared" si="0"/>
        <v>18.87658251498438</v>
      </c>
      <c r="H19" s="71">
        <f t="shared" si="1"/>
        <v>0.04193798033872831</v>
      </c>
      <c r="I19" s="55"/>
      <c r="K19" s="81"/>
    </row>
    <row r="20" spans="1:11" ht="15" customHeight="1">
      <c r="A20" s="24"/>
      <c r="B20" s="15"/>
      <c r="C20" s="16" t="s">
        <v>16</v>
      </c>
      <c r="D20" s="20">
        <v>66903</v>
      </c>
      <c r="E20" s="20">
        <v>66903</v>
      </c>
      <c r="F20" s="20">
        <v>12629</v>
      </c>
      <c r="G20" s="63">
        <f t="shared" si="0"/>
        <v>18.87658251498438</v>
      </c>
      <c r="H20" s="71">
        <f t="shared" si="1"/>
        <v>0.04193798033872831</v>
      </c>
      <c r="I20" s="55"/>
      <c r="K20" s="81"/>
    </row>
    <row r="21" spans="1:11" ht="15" customHeight="1">
      <c r="A21" s="24"/>
      <c r="B21" s="15"/>
      <c r="C21" s="16" t="s">
        <v>208</v>
      </c>
      <c r="D21" s="20">
        <v>0</v>
      </c>
      <c r="E21" s="20">
        <v>11371</v>
      </c>
      <c r="F21" s="20">
        <v>0</v>
      </c>
      <c r="G21" s="63">
        <f t="shared" si="0"/>
        <v>0</v>
      </c>
      <c r="H21" s="71">
        <f t="shared" si="1"/>
        <v>0</v>
      </c>
      <c r="I21" s="55"/>
      <c r="K21" s="81"/>
    </row>
    <row r="22" spans="1:11" ht="15" customHeight="1">
      <c r="A22" s="72" t="s">
        <v>232</v>
      </c>
      <c r="B22" s="15"/>
      <c r="C22" s="64" t="s">
        <v>234</v>
      </c>
      <c r="D22" s="65">
        <f>D23</f>
        <v>1000</v>
      </c>
      <c r="E22" s="65">
        <f>E23</f>
        <v>1000</v>
      </c>
      <c r="F22" s="65">
        <v>0</v>
      </c>
      <c r="G22" s="63">
        <f t="shared" si="0"/>
        <v>0</v>
      </c>
      <c r="H22" s="71">
        <f t="shared" si="1"/>
        <v>0</v>
      </c>
      <c r="I22" s="55"/>
      <c r="K22" s="81"/>
    </row>
    <row r="23" spans="1:11" ht="15" customHeight="1">
      <c r="A23" s="24"/>
      <c r="B23" s="15" t="s">
        <v>233</v>
      </c>
      <c r="C23" s="16" t="s">
        <v>11</v>
      </c>
      <c r="D23" s="20">
        <v>1000</v>
      </c>
      <c r="E23" s="20">
        <v>1000</v>
      </c>
      <c r="F23" s="20">
        <v>0</v>
      </c>
      <c r="G23" s="63">
        <f t="shared" si="0"/>
        <v>0</v>
      </c>
      <c r="H23" s="71">
        <f t="shared" si="1"/>
        <v>0</v>
      </c>
      <c r="I23" s="55"/>
      <c r="K23" s="81"/>
    </row>
    <row r="24" spans="1:11" ht="15" customHeight="1">
      <c r="A24" s="24"/>
      <c r="B24" s="15"/>
      <c r="C24" s="16" t="s">
        <v>16</v>
      </c>
      <c r="D24" s="20">
        <v>1000</v>
      </c>
      <c r="E24" s="20">
        <v>1000</v>
      </c>
      <c r="F24" s="20">
        <v>0</v>
      </c>
      <c r="G24" s="63">
        <f t="shared" si="0"/>
        <v>0</v>
      </c>
      <c r="H24" s="71">
        <f t="shared" si="1"/>
        <v>0</v>
      </c>
      <c r="I24" s="55"/>
      <c r="K24" s="81"/>
    </row>
    <row r="25" spans="1:11" ht="15" customHeight="1">
      <c r="A25" s="23" t="s">
        <v>22</v>
      </c>
      <c r="B25" s="12"/>
      <c r="C25" s="13" t="s">
        <v>23</v>
      </c>
      <c r="D25" s="18">
        <f>D26+D30+D33</f>
        <v>2770443</v>
      </c>
      <c r="E25" s="18">
        <f>E26+E30+E33</f>
        <v>9550133</v>
      </c>
      <c r="F25" s="18">
        <f>F26+F30+F33</f>
        <v>1867597</v>
      </c>
      <c r="G25" s="66">
        <f t="shared" si="0"/>
        <v>19.555717182158617</v>
      </c>
      <c r="H25" s="71">
        <f t="shared" si="1"/>
        <v>6.2018565418218365</v>
      </c>
      <c r="I25" s="55"/>
      <c r="K25" s="81"/>
    </row>
    <row r="26" spans="1:11" ht="15" customHeight="1">
      <c r="A26" s="24"/>
      <c r="B26" s="15" t="s">
        <v>24</v>
      </c>
      <c r="C26" s="16" t="s">
        <v>25</v>
      </c>
      <c r="D26" s="20">
        <f>D27</f>
        <v>1807000</v>
      </c>
      <c r="E26" s="20">
        <f>E28+E27</f>
        <v>1886690</v>
      </c>
      <c r="F26" s="20">
        <f>F28+F27</f>
        <v>1480917</v>
      </c>
      <c r="G26" s="63">
        <f t="shared" si="0"/>
        <v>78.49286316246972</v>
      </c>
      <c r="H26" s="71">
        <f t="shared" si="1"/>
        <v>4.91778193279662</v>
      </c>
      <c r="I26" s="55"/>
      <c r="K26" s="81"/>
    </row>
    <row r="27" spans="1:11" ht="15" customHeight="1">
      <c r="A27" s="24"/>
      <c r="B27" s="15"/>
      <c r="C27" s="16" t="s">
        <v>16</v>
      </c>
      <c r="D27" s="20">
        <v>1807000</v>
      </c>
      <c r="E27" s="20">
        <v>1811690</v>
      </c>
      <c r="F27" s="20">
        <v>1480917</v>
      </c>
      <c r="G27" s="63">
        <f t="shared" si="0"/>
        <v>81.74229586739453</v>
      </c>
      <c r="H27" s="71">
        <f t="shared" si="1"/>
        <v>4.91778193279662</v>
      </c>
      <c r="I27" s="55"/>
      <c r="K27" s="81"/>
    </row>
    <row r="28" spans="1:11" ht="15" customHeight="1">
      <c r="A28" s="24"/>
      <c r="B28" s="15"/>
      <c r="C28" s="16" t="s">
        <v>27</v>
      </c>
      <c r="D28" s="20"/>
      <c r="E28" s="20">
        <v>75000</v>
      </c>
      <c r="F28" s="20">
        <v>0</v>
      </c>
      <c r="G28" s="63">
        <f t="shared" si="0"/>
        <v>0</v>
      </c>
      <c r="H28" s="71">
        <f t="shared" si="1"/>
        <v>0</v>
      </c>
      <c r="I28" s="55"/>
      <c r="K28" s="81"/>
    </row>
    <row r="29" spans="1:11" ht="15" customHeight="1">
      <c r="A29" s="24"/>
      <c r="B29" s="15"/>
      <c r="C29" s="16" t="s">
        <v>199</v>
      </c>
      <c r="D29" s="20">
        <v>560000</v>
      </c>
      <c r="E29" s="20">
        <v>584000</v>
      </c>
      <c r="F29" s="20">
        <v>547667</v>
      </c>
      <c r="G29" s="63">
        <f t="shared" si="0"/>
        <v>93.77859589041095</v>
      </c>
      <c r="H29" s="71">
        <f t="shared" si="1"/>
        <v>1.8186751031887178</v>
      </c>
      <c r="I29" s="55"/>
      <c r="K29" s="81"/>
    </row>
    <row r="30" spans="1:11" ht="15" customHeight="1">
      <c r="A30" s="24"/>
      <c r="B30" s="15">
        <v>60078</v>
      </c>
      <c r="C30" s="16" t="s">
        <v>186</v>
      </c>
      <c r="D30" s="20">
        <f>D32</f>
        <v>251849</v>
      </c>
      <c r="E30" s="20">
        <f>E32</f>
        <v>6951849</v>
      </c>
      <c r="F30" s="20">
        <f>F32</f>
        <v>27060</v>
      </c>
      <c r="G30" s="63">
        <f t="shared" si="0"/>
        <v>0.38924896095988276</v>
      </c>
      <c r="H30" s="71">
        <f t="shared" si="1"/>
        <v>0.08985998479420287</v>
      </c>
      <c r="I30" s="55"/>
      <c r="K30" s="81"/>
    </row>
    <row r="31" spans="1:11" ht="15" customHeight="1">
      <c r="A31" s="24"/>
      <c r="B31" s="15"/>
      <c r="C31" s="16" t="s">
        <v>16</v>
      </c>
      <c r="D31" s="20">
        <v>0</v>
      </c>
      <c r="E31" s="20">
        <v>0</v>
      </c>
      <c r="F31" s="20">
        <v>0</v>
      </c>
      <c r="G31" s="63">
        <v>0</v>
      </c>
      <c r="H31" s="71">
        <f t="shared" si="1"/>
        <v>0</v>
      </c>
      <c r="I31" s="55"/>
      <c r="K31" s="81"/>
    </row>
    <row r="32" spans="1:11" ht="15" customHeight="1">
      <c r="A32" s="24"/>
      <c r="B32" s="15"/>
      <c r="C32" s="16" t="s">
        <v>27</v>
      </c>
      <c r="D32" s="20">
        <v>251849</v>
      </c>
      <c r="E32" s="20">
        <v>6951849</v>
      </c>
      <c r="F32" s="20">
        <v>27060</v>
      </c>
      <c r="G32" s="63">
        <f t="shared" si="0"/>
        <v>0.38924896095988276</v>
      </c>
      <c r="H32" s="71">
        <f t="shared" si="1"/>
        <v>0.08985998479420287</v>
      </c>
      <c r="I32" s="55"/>
      <c r="K32" s="81"/>
    </row>
    <row r="33" spans="1:11" ht="15" customHeight="1">
      <c r="A33" s="24"/>
      <c r="B33" s="15">
        <v>60095</v>
      </c>
      <c r="C33" s="16" t="s">
        <v>11</v>
      </c>
      <c r="D33" s="20">
        <f>D34</f>
        <v>711594</v>
      </c>
      <c r="E33" s="20">
        <f>E34</f>
        <v>711594</v>
      </c>
      <c r="F33" s="20">
        <f>F34</f>
        <v>359620</v>
      </c>
      <c r="G33" s="63">
        <f t="shared" si="0"/>
        <v>50.53724455237115</v>
      </c>
      <c r="H33" s="71">
        <f t="shared" si="1"/>
        <v>1.1942146242310139</v>
      </c>
      <c r="I33" s="55"/>
      <c r="K33" s="81"/>
    </row>
    <row r="34" spans="1:11" ht="15" customHeight="1">
      <c r="A34" s="24"/>
      <c r="B34" s="15"/>
      <c r="C34" s="16" t="s">
        <v>16</v>
      </c>
      <c r="D34" s="20">
        <v>711594</v>
      </c>
      <c r="E34" s="20">
        <v>711594</v>
      </c>
      <c r="F34" s="20">
        <v>359620</v>
      </c>
      <c r="G34" s="63">
        <f t="shared" si="0"/>
        <v>50.53724455237115</v>
      </c>
      <c r="H34" s="71">
        <f t="shared" si="1"/>
        <v>1.1942146242310139</v>
      </c>
      <c r="I34" s="55"/>
      <c r="K34" s="81"/>
    </row>
    <row r="35" spans="1:11" ht="15" customHeight="1">
      <c r="A35" s="24"/>
      <c r="B35" s="15"/>
      <c r="C35" s="16" t="s">
        <v>210</v>
      </c>
      <c r="D35" s="20">
        <v>565049</v>
      </c>
      <c r="E35" s="20">
        <v>565049</v>
      </c>
      <c r="F35" s="20">
        <v>293718</v>
      </c>
      <c r="G35" s="63">
        <f t="shared" si="0"/>
        <v>51.98097864079044</v>
      </c>
      <c r="H35" s="71">
        <f t="shared" si="1"/>
        <v>0.9753693648848366</v>
      </c>
      <c r="I35" s="55"/>
      <c r="K35" s="81"/>
    </row>
    <row r="36" spans="1:11" ht="15" customHeight="1">
      <c r="A36" s="24"/>
      <c r="B36" s="15"/>
      <c r="C36" s="16" t="s">
        <v>226</v>
      </c>
      <c r="D36" s="20">
        <v>2700</v>
      </c>
      <c r="E36" s="20">
        <v>2700</v>
      </c>
      <c r="F36" s="20">
        <v>280</v>
      </c>
      <c r="G36" s="63">
        <f t="shared" si="0"/>
        <v>10.37037037037037</v>
      </c>
      <c r="H36" s="71">
        <f t="shared" si="1"/>
        <v>0.0009298150680848781</v>
      </c>
      <c r="I36" s="55"/>
      <c r="K36" s="61"/>
    </row>
    <row r="37" spans="1:11" ht="15" customHeight="1">
      <c r="A37" s="23" t="s">
        <v>29</v>
      </c>
      <c r="B37" s="12"/>
      <c r="C37" s="13" t="s">
        <v>30</v>
      </c>
      <c r="D37" s="18">
        <f>D39</f>
        <v>101800</v>
      </c>
      <c r="E37" s="18">
        <f>E39</f>
        <v>61800</v>
      </c>
      <c r="F37" s="18">
        <f>F39</f>
        <v>15964</v>
      </c>
      <c r="G37" s="66">
        <f t="shared" si="0"/>
        <v>25.831715210355988</v>
      </c>
      <c r="H37" s="71">
        <f t="shared" si="1"/>
        <v>0.05301274195323927</v>
      </c>
      <c r="I37" s="55"/>
      <c r="K37" s="61"/>
    </row>
    <row r="38" spans="1:9" ht="15" customHeight="1">
      <c r="A38" s="24"/>
      <c r="B38" s="15" t="s">
        <v>31</v>
      </c>
      <c r="C38" s="16" t="s">
        <v>32</v>
      </c>
      <c r="D38" s="20">
        <f>D39</f>
        <v>101800</v>
      </c>
      <c r="E38" s="20">
        <f>E39</f>
        <v>61800</v>
      </c>
      <c r="F38" s="20">
        <f>F39</f>
        <v>15964</v>
      </c>
      <c r="G38" s="63">
        <f t="shared" si="0"/>
        <v>25.831715210355988</v>
      </c>
      <c r="H38" s="71">
        <f t="shared" si="1"/>
        <v>0.05301274195323927</v>
      </c>
      <c r="I38" s="55"/>
    </row>
    <row r="39" spans="1:9" ht="15" customHeight="1">
      <c r="A39" s="24"/>
      <c r="B39" s="15"/>
      <c r="C39" s="16" t="s">
        <v>16</v>
      </c>
      <c r="D39" s="20">
        <v>101800</v>
      </c>
      <c r="E39" s="20">
        <v>61800</v>
      </c>
      <c r="F39" s="20">
        <v>15964</v>
      </c>
      <c r="G39" s="63">
        <f t="shared" si="0"/>
        <v>25.831715210355988</v>
      </c>
      <c r="H39" s="71">
        <f t="shared" si="1"/>
        <v>0.05301274195323927</v>
      </c>
      <c r="I39" s="55"/>
    </row>
    <row r="40" spans="1:9" ht="15" customHeight="1">
      <c r="A40" s="24"/>
      <c r="B40" s="15"/>
      <c r="C40" s="16" t="s">
        <v>199</v>
      </c>
      <c r="D40" s="20">
        <v>14000</v>
      </c>
      <c r="E40" s="20">
        <v>14000</v>
      </c>
      <c r="F40" s="20">
        <v>9000</v>
      </c>
      <c r="G40" s="63">
        <f t="shared" si="0"/>
        <v>64.28571428571429</v>
      </c>
      <c r="H40" s="71">
        <f t="shared" si="1"/>
        <v>0.02988691290272823</v>
      </c>
      <c r="I40" s="55"/>
    </row>
    <row r="41" spans="1:9" ht="15" customHeight="1">
      <c r="A41" s="23" t="s">
        <v>33</v>
      </c>
      <c r="B41" s="12"/>
      <c r="C41" s="13" t="s">
        <v>34</v>
      </c>
      <c r="D41" s="18">
        <f>D42</f>
        <v>183200</v>
      </c>
      <c r="E41" s="18">
        <f>E42</f>
        <v>406200</v>
      </c>
      <c r="F41" s="18">
        <f>F42</f>
        <v>139258</v>
      </c>
      <c r="G41" s="66">
        <f t="shared" si="0"/>
        <v>34.283111767602165</v>
      </c>
      <c r="H41" s="71">
        <f t="shared" si="1"/>
        <v>0.46244352411201417</v>
      </c>
      <c r="I41" s="55"/>
    </row>
    <row r="42" spans="1:9" ht="15" customHeight="1">
      <c r="A42" s="24"/>
      <c r="B42" s="15" t="s">
        <v>35</v>
      </c>
      <c r="C42" s="16" t="s">
        <v>36</v>
      </c>
      <c r="D42" s="20">
        <v>183200</v>
      </c>
      <c r="E42" s="20">
        <f>E43</f>
        <v>406200</v>
      </c>
      <c r="F42" s="20">
        <f>F43</f>
        <v>139258</v>
      </c>
      <c r="G42" s="63">
        <f t="shared" si="0"/>
        <v>34.283111767602165</v>
      </c>
      <c r="H42" s="71">
        <f t="shared" si="1"/>
        <v>0.46244352411201417</v>
      </c>
      <c r="I42" s="55"/>
    </row>
    <row r="43" spans="1:9" ht="15" customHeight="1">
      <c r="A43" s="24"/>
      <c r="B43" s="15"/>
      <c r="C43" s="16" t="s">
        <v>16</v>
      </c>
      <c r="D43" s="20">
        <v>183200</v>
      </c>
      <c r="E43" s="20">
        <v>406200</v>
      </c>
      <c r="F43" s="20">
        <v>139258</v>
      </c>
      <c r="G43" s="63">
        <f t="shared" si="0"/>
        <v>34.283111767602165</v>
      </c>
      <c r="H43" s="71">
        <f t="shared" si="1"/>
        <v>0.46244352411201417</v>
      </c>
      <c r="I43" s="55"/>
    </row>
    <row r="44" spans="1:9" ht="15" customHeight="1">
      <c r="A44" s="24"/>
      <c r="B44" s="15"/>
      <c r="C44" s="16" t="s">
        <v>209</v>
      </c>
      <c r="D44" s="20">
        <v>7200</v>
      </c>
      <c r="E44" s="20">
        <v>66826</v>
      </c>
      <c r="F44" s="20">
        <v>33319</v>
      </c>
      <c r="G44" s="63">
        <f t="shared" si="0"/>
        <v>49.85933618651423</v>
      </c>
      <c r="H44" s="71">
        <f t="shared" si="1"/>
        <v>0.11064467233400019</v>
      </c>
      <c r="I44" s="55"/>
    </row>
    <row r="45" spans="1:9" ht="15" customHeight="1">
      <c r="A45" s="23" t="s">
        <v>37</v>
      </c>
      <c r="B45" s="12"/>
      <c r="C45" s="13" t="s">
        <v>38</v>
      </c>
      <c r="D45" s="18">
        <f>D46+D51+D53+D55</f>
        <v>1470873</v>
      </c>
      <c r="E45" s="18">
        <f>E46+E51+E53+E55</f>
        <v>1529873</v>
      </c>
      <c r="F45" s="18">
        <f>F46+F51+F53+F55</f>
        <v>687748</v>
      </c>
      <c r="G45" s="66">
        <f t="shared" si="0"/>
        <v>44.954581197262776</v>
      </c>
      <c r="H45" s="71">
        <f t="shared" si="1"/>
        <v>2.2838516194472813</v>
      </c>
      <c r="I45" s="55"/>
    </row>
    <row r="46" spans="1:9" ht="15" customHeight="1">
      <c r="A46" s="23"/>
      <c r="B46" s="15">
        <v>71012</v>
      </c>
      <c r="C46" s="16" t="s">
        <v>172</v>
      </c>
      <c r="D46" s="20">
        <f>D47+D49</f>
        <v>995700</v>
      </c>
      <c r="E46" s="20">
        <v>995700</v>
      </c>
      <c r="F46" s="20">
        <f>F47</f>
        <v>458271</v>
      </c>
      <c r="G46" s="63">
        <f t="shared" si="0"/>
        <v>46.025007532389274</v>
      </c>
      <c r="H46" s="71">
        <f t="shared" si="1"/>
        <v>1.5218117180940187</v>
      </c>
      <c r="I46" s="55"/>
    </row>
    <row r="47" spans="1:9" ht="15" customHeight="1">
      <c r="A47" s="23"/>
      <c r="B47" s="12"/>
      <c r="C47" s="16" t="s">
        <v>16</v>
      </c>
      <c r="D47" s="20">
        <v>992200</v>
      </c>
      <c r="E47" s="20">
        <v>992200</v>
      </c>
      <c r="F47" s="20">
        <v>458271</v>
      </c>
      <c r="G47" s="63">
        <f t="shared" si="0"/>
        <v>46.187361419068736</v>
      </c>
      <c r="H47" s="71">
        <f t="shared" si="1"/>
        <v>1.5218117180940187</v>
      </c>
      <c r="I47" s="55"/>
    </row>
    <row r="48" spans="1:9" ht="15" customHeight="1">
      <c r="A48" s="23"/>
      <c r="B48" s="12"/>
      <c r="C48" s="16" t="s">
        <v>209</v>
      </c>
      <c r="D48" s="20">
        <v>780100</v>
      </c>
      <c r="E48" s="20">
        <v>780100</v>
      </c>
      <c r="F48" s="20">
        <v>360657</v>
      </c>
      <c r="G48" s="63">
        <f t="shared" si="0"/>
        <v>46.232149724394304</v>
      </c>
      <c r="H48" s="71">
        <f t="shared" si="1"/>
        <v>1.1976582607510282</v>
      </c>
      <c r="I48" s="55"/>
    </row>
    <row r="49" spans="1:9" ht="15" customHeight="1">
      <c r="A49" s="23"/>
      <c r="B49" s="12"/>
      <c r="C49" s="16" t="s">
        <v>27</v>
      </c>
      <c r="D49" s="20">
        <v>3500</v>
      </c>
      <c r="E49" s="20">
        <v>3500</v>
      </c>
      <c r="F49" s="20">
        <v>0</v>
      </c>
      <c r="G49" s="63">
        <f t="shared" si="0"/>
        <v>0</v>
      </c>
      <c r="H49" s="71">
        <f t="shared" si="1"/>
        <v>0</v>
      </c>
      <c r="I49" s="55"/>
    </row>
    <row r="50" spans="1:9" ht="15" customHeight="1">
      <c r="A50" s="23"/>
      <c r="B50" s="12"/>
      <c r="C50" s="16" t="s">
        <v>226</v>
      </c>
      <c r="D50" s="20">
        <v>800</v>
      </c>
      <c r="E50" s="20">
        <v>800</v>
      </c>
      <c r="F50" s="20">
        <v>150</v>
      </c>
      <c r="G50" s="63">
        <f t="shared" si="0"/>
        <v>18.75</v>
      </c>
      <c r="H50" s="71">
        <f t="shared" si="1"/>
        <v>0.0004981152150454704</v>
      </c>
      <c r="I50" s="55"/>
    </row>
    <row r="51" spans="1:9" ht="15" customHeight="1">
      <c r="A51" s="24"/>
      <c r="B51" s="15" t="s">
        <v>39</v>
      </c>
      <c r="C51" s="16" t="s">
        <v>40</v>
      </c>
      <c r="D51" s="20">
        <v>35000</v>
      </c>
      <c r="E51" s="20">
        <f>E52</f>
        <v>65000</v>
      </c>
      <c r="F51" s="20">
        <v>0</v>
      </c>
      <c r="G51" s="63">
        <f t="shared" si="0"/>
        <v>0</v>
      </c>
      <c r="H51" s="71">
        <f t="shared" si="1"/>
        <v>0</v>
      </c>
      <c r="I51" s="55"/>
    </row>
    <row r="52" spans="1:9" ht="15" customHeight="1">
      <c r="A52" s="24"/>
      <c r="B52" s="15"/>
      <c r="C52" s="16" t="s">
        <v>16</v>
      </c>
      <c r="D52" s="20">
        <v>35000</v>
      </c>
      <c r="E52" s="20">
        <v>65000</v>
      </c>
      <c r="F52" s="20">
        <v>0</v>
      </c>
      <c r="G52" s="63">
        <f t="shared" si="0"/>
        <v>0</v>
      </c>
      <c r="H52" s="71">
        <f t="shared" si="1"/>
        <v>0</v>
      </c>
      <c r="I52" s="55"/>
    </row>
    <row r="53" spans="1:9" ht="15" customHeight="1">
      <c r="A53" s="24"/>
      <c r="B53" s="15" t="s">
        <v>41</v>
      </c>
      <c r="C53" s="16" t="s">
        <v>42</v>
      </c>
      <c r="D53" s="20">
        <f>D54</f>
        <v>10139</v>
      </c>
      <c r="E53" s="20">
        <f>E54</f>
        <v>39139</v>
      </c>
      <c r="F53" s="20">
        <v>0</v>
      </c>
      <c r="G53" s="63">
        <f t="shared" si="0"/>
        <v>0</v>
      </c>
      <c r="H53" s="71">
        <f t="shared" si="1"/>
        <v>0</v>
      </c>
      <c r="I53" s="55"/>
    </row>
    <row r="54" spans="1:9" ht="15" customHeight="1">
      <c r="A54" s="24"/>
      <c r="B54" s="15"/>
      <c r="C54" s="16" t="s">
        <v>16</v>
      </c>
      <c r="D54" s="20">
        <v>10139</v>
      </c>
      <c r="E54" s="20">
        <v>39139</v>
      </c>
      <c r="F54" s="20">
        <v>0</v>
      </c>
      <c r="G54" s="63">
        <f t="shared" si="0"/>
        <v>0</v>
      </c>
      <c r="H54" s="71">
        <f t="shared" si="1"/>
        <v>0</v>
      </c>
      <c r="I54" s="55"/>
    </row>
    <row r="55" spans="1:9" ht="15" customHeight="1">
      <c r="A55" s="24"/>
      <c r="B55" s="15" t="s">
        <v>43</v>
      </c>
      <c r="C55" s="16" t="s">
        <v>44</v>
      </c>
      <c r="D55" s="20">
        <f>D56+D57</f>
        <v>430034</v>
      </c>
      <c r="E55" s="20">
        <f>E56+E57</f>
        <v>430034</v>
      </c>
      <c r="F55" s="20">
        <f>F56+F57</f>
        <v>229477</v>
      </c>
      <c r="G55" s="63">
        <f t="shared" si="0"/>
        <v>53.36252482361859</v>
      </c>
      <c r="H55" s="71">
        <f t="shared" si="1"/>
        <v>0.7620399013532628</v>
      </c>
      <c r="I55" s="55"/>
    </row>
    <row r="56" spans="1:9" ht="15" customHeight="1">
      <c r="A56" s="24"/>
      <c r="B56" s="15"/>
      <c r="C56" s="16" t="s">
        <v>45</v>
      </c>
      <c r="D56" s="20">
        <v>418034</v>
      </c>
      <c r="E56" s="20">
        <v>418034</v>
      </c>
      <c r="F56" s="20">
        <v>217482</v>
      </c>
      <c r="G56" s="63">
        <f t="shared" si="0"/>
        <v>52.024954907974</v>
      </c>
      <c r="H56" s="71">
        <f t="shared" si="1"/>
        <v>0.7222072879901267</v>
      </c>
      <c r="I56" s="55"/>
    </row>
    <row r="57" spans="1:9" ht="15" customHeight="1">
      <c r="A57" s="24"/>
      <c r="B57" s="15"/>
      <c r="C57" s="16" t="s">
        <v>27</v>
      </c>
      <c r="D57" s="20">
        <v>12000</v>
      </c>
      <c r="E57" s="20">
        <v>12000</v>
      </c>
      <c r="F57" s="20">
        <v>11995</v>
      </c>
      <c r="G57" s="63">
        <f t="shared" si="0"/>
        <v>99.95833333333334</v>
      </c>
      <c r="H57" s="71">
        <f t="shared" si="1"/>
        <v>0.03983261336313612</v>
      </c>
      <c r="I57" s="55"/>
    </row>
    <row r="58" spans="1:9" ht="15" customHeight="1">
      <c r="A58" s="24"/>
      <c r="B58" s="15"/>
      <c r="C58" s="16" t="s">
        <v>211</v>
      </c>
      <c r="D58" s="20">
        <v>344207</v>
      </c>
      <c r="E58" s="20">
        <v>344207</v>
      </c>
      <c r="F58" s="20">
        <v>177619</v>
      </c>
      <c r="G58" s="63">
        <f t="shared" si="0"/>
        <v>51.60237880112839</v>
      </c>
      <c r="H58" s="71">
        <f t="shared" si="1"/>
        <v>0.5898315092077427</v>
      </c>
      <c r="I58" s="55"/>
    </row>
    <row r="59" spans="1:9" ht="15" customHeight="1">
      <c r="A59" s="23" t="s">
        <v>47</v>
      </c>
      <c r="B59" s="12"/>
      <c r="C59" s="13" t="s">
        <v>48</v>
      </c>
      <c r="D59" s="18">
        <f>D60+D65+D68+D73+D77</f>
        <v>8944385</v>
      </c>
      <c r="E59" s="18">
        <f>E60+E65+E68+E73+E77</f>
        <v>9018366</v>
      </c>
      <c r="F59" s="18">
        <f>F60+F65+F68+F73+F77</f>
        <v>4343575</v>
      </c>
      <c r="G59" s="66">
        <f t="shared" si="0"/>
        <v>48.1636584720558</v>
      </c>
      <c r="H59" s="71">
        <f t="shared" si="1"/>
        <v>14.424005301274196</v>
      </c>
      <c r="I59" s="55"/>
    </row>
    <row r="60" spans="1:9" ht="15" customHeight="1">
      <c r="A60" s="24"/>
      <c r="B60" s="15" t="s">
        <v>49</v>
      </c>
      <c r="C60" s="16" t="s">
        <v>50</v>
      </c>
      <c r="D60" s="20">
        <f>D61+D64</f>
        <v>595430</v>
      </c>
      <c r="E60" s="20">
        <f>E61+E64</f>
        <v>595430</v>
      </c>
      <c r="F60" s="20">
        <f>F61</f>
        <v>284438</v>
      </c>
      <c r="G60" s="63">
        <f t="shared" si="0"/>
        <v>47.77018289303528</v>
      </c>
      <c r="H60" s="71">
        <f t="shared" si="1"/>
        <v>0.9445526369140235</v>
      </c>
      <c r="I60" s="55"/>
    </row>
    <row r="61" spans="1:9" ht="15" customHeight="1">
      <c r="A61" s="24"/>
      <c r="B61" s="15"/>
      <c r="C61" s="16" t="s">
        <v>51</v>
      </c>
      <c r="D61" s="20">
        <v>595430</v>
      </c>
      <c r="E61" s="20">
        <v>595430</v>
      </c>
      <c r="F61" s="20">
        <v>284438</v>
      </c>
      <c r="G61" s="63">
        <f t="shared" si="0"/>
        <v>47.77018289303528</v>
      </c>
      <c r="H61" s="71">
        <f t="shared" si="1"/>
        <v>0.9445526369140235</v>
      </c>
      <c r="I61" s="55"/>
    </row>
    <row r="62" spans="1:9" ht="15" customHeight="1">
      <c r="A62" s="24"/>
      <c r="B62" s="15"/>
      <c r="C62" s="16" t="s">
        <v>212</v>
      </c>
      <c r="D62" s="20">
        <v>527380</v>
      </c>
      <c r="E62" s="20">
        <v>527380</v>
      </c>
      <c r="F62" s="20">
        <v>252346</v>
      </c>
      <c r="G62" s="63">
        <f t="shared" si="0"/>
        <v>47.84898934354735</v>
      </c>
      <c r="H62" s="71">
        <f t="shared" si="1"/>
        <v>0.8379825470390952</v>
      </c>
      <c r="I62" s="55"/>
    </row>
    <row r="63" spans="1:9" ht="15" customHeight="1">
      <c r="A63" s="24"/>
      <c r="B63" s="15"/>
      <c r="C63" s="16" t="s">
        <v>226</v>
      </c>
      <c r="D63" s="20">
        <v>1500</v>
      </c>
      <c r="E63" s="20">
        <v>1500</v>
      </c>
      <c r="F63" s="20">
        <v>0</v>
      </c>
      <c r="G63" s="63">
        <f t="shared" si="0"/>
        <v>0</v>
      </c>
      <c r="H63" s="71">
        <f t="shared" si="1"/>
        <v>0</v>
      </c>
      <c r="I63" s="55"/>
    </row>
    <row r="64" spans="1:9" ht="15" customHeight="1">
      <c r="A64" s="24"/>
      <c r="B64" s="15"/>
      <c r="C64" s="16" t="s">
        <v>27</v>
      </c>
      <c r="D64" s="20">
        <v>0</v>
      </c>
      <c r="E64" s="20">
        <v>0</v>
      </c>
      <c r="F64" s="20">
        <v>0</v>
      </c>
      <c r="G64" s="63">
        <v>0</v>
      </c>
      <c r="H64" s="71">
        <f t="shared" si="1"/>
        <v>0</v>
      </c>
      <c r="I64" s="55"/>
    </row>
    <row r="65" spans="1:9" ht="15" customHeight="1">
      <c r="A65" s="24"/>
      <c r="B65" s="15" t="s">
        <v>53</v>
      </c>
      <c r="C65" s="16" t="s">
        <v>54</v>
      </c>
      <c r="D65" s="20">
        <v>388700</v>
      </c>
      <c r="E65" s="20">
        <v>388700</v>
      </c>
      <c r="F65" s="20">
        <f>F66</f>
        <v>186925</v>
      </c>
      <c r="G65" s="63">
        <f t="shared" si="0"/>
        <v>48.08978646771289</v>
      </c>
      <c r="H65" s="71">
        <f t="shared" si="1"/>
        <v>0.6207345771491637</v>
      </c>
      <c r="I65" s="55"/>
    </row>
    <row r="66" spans="1:9" ht="15" customHeight="1">
      <c r="A66" s="24"/>
      <c r="B66" s="15"/>
      <c r="C66" s="16" t="s">
        <v>16</v>
      </c>
      <c r="D66" s="20">
        <v>388700</v>
      </c>
      <c r="E66" s="20">
        <v>388700</v>
      </c>
      <c r="F66" s="20">
        <v>186925</v>
      </c>
      <c r="G66" s="63">
        <f t="shared" si="0"/>
        <v>48.08978646771289</v>
      </c>
      <c r="H66" s="71">
        <f t="shared" si="1"/>
        <v>0.6207345771491637</v>
      </c>
      <c r="I66" s="55"/>
    </row>
    <row r="67" spans="1:9" ht="15" customHeight="1">
      <c r="A67" s="24"/>
      <c r="B67" s="15"/>
      <c r="C67" s="16" t="s">
        <v>230</v>
      </c>
      <c r="D67" s="20">
        <v>338000</v>
      </c>
      <c r="E67" s="20">
        <v>333000</v>
      </c>
      <c r="F67" s="20">
        <v>162142</v>
      </c>
      <c r="G67" s="63">
        <f aca="true" t="shared" si="2" ref="G67:G119">F67/E67*100</f>
        <v>48.691291291291286</v>
      </c>
      <c r="H67" s="71">
        <f t="shared" si="1"/>
        <v>0.5384359813193512</v>
      </c>
      <c r="I67" s="55"/>
    </row>
    <row r="68" spans="1:9" ht="15" customHeight="1">
      <c r="A68" s="24"/>
      <c r="B68" s="15" t="s">
        <v>56</v>
      </c>
      <c r="C68" s="16" t="s">
        <v>57</v>
      </c>
      <c r="D68" s="20">
        <f>D69+D71</f>
        <v>7135030</v>
      </c>
      <c r="E68" s="20">
        <f>E69+E71</f>
        <v>7175030</v>
      </c>
      <c r="F68" s="20">
        <f>F69</f>
        <v>3359238</v>
      </c>
      <c r="G68" s="63">
        <f t="shared" si="2"/>
        <v>46.818452327028595</v>
      </c>
      <c r="H68" s="71">
        <f aca="true" t="shared" si="3" ref="H68:H120">SUM((F68/30113515)*100)</f>
        <v>11.155250391726106</v>
      </c>
      <c r="I68" s="55"/>
    </row>
    <row r="69" spans="1:9" ht="15" customHeight="1">
      <c r="A69" s="24"/>
      <c r="B69" s="15"/>
      <c r="C69" s="16" t="s">
        <v>16</v>
      </c>
      <c r="D69" s="20">
        <v>7067030</v>
      </c>
      <c r="E69" s="20">
        <v>7026297</v>
      </c>
      <c r="F69" s="20">
        <v>3359238</v>
      </c>
      <c r="G69" s="63">
        <f t="shared" si="2"/>
        <v>47.809507625424885</v>
      </c>
      <c r="H69" s="71">
        <f t="shared" si="3"/>
        <v>11.155250391726106</v>
      </c>
      <c r="I69" s="55"/>
    </row>
    <row r="70" spans="1:9" ht="15" customHeight="1">
      <c r="A70" s="24"/>
      <c r="B70" s="15"/>
      <c r="C70" s="16" t="s">
        <v>209</v>
      </c>
      <c r="D70" s="20">
        <v>5525030</v>
      </c>
      <c r="E70" s="20">
        <v>5505030</v>
      </c>
      <c r="F70" s="20">
        <v>2710518</v>
      </c>
      <c r="G70" s="63">
        <f t="shared" si="2"/>
        <v>49.237115874027936</v>
      </c>
      <c r="H70" s="71">
        <f t="shared" si="3"/>
        <v>9.001001709697457</v>
      </c>
      <c r="I70" s="55"/>
    </row>
    <row r="71" spans="1:9" ht="15" customHeight="1">
      <c r="A71" s="24"/>
      <c r="B71" s="15"/>
      <c r="C71" s="16" t="s">
        <v>27</v>
      </c>
      <c r="D71" s="20">
        <v>68000</v>
      </c>
      <c r="E71" s="20">
        <v>148733</v>
      </c>
      <c r="F71" s="20">
        <v>0</v>
      </c>
      <c r="G71" s="63">
        <f t="shared" si="2"/>
        <v>0</v>
      </c>
      <c r="H71" s="71">
        <f t="shared" si="3"/>
        <v>0</v>
      </c>
      <c r="I71" s="55"/>
    </row>
    <row r="72" spans="1:9" ht="15" customHeight="1">
      <c r="A72" s="24"/>
      <c r="B72" s="15"/>
      <c r="C72" s="16" t="s">
        <v>226</v>
      </c>
      <c r="D72" s="20">
        <v>7000</v>
      </c>
      <c r="E72" s="20">
        <v>7000</v>
      </c>
      <c r="F72" s="20">
        <v>5020</v>
      </c>
      <c r="G72" s="63">
        <f t="shared" si="2"/>
        <v>71.71428571428572</v>
      </c>
      <c r="H72" s="71">
        <f t="shared" si="3"/>
        <v>0.016670255863521746</v>
      </c>
      <c r="I72" s="55"/>
    </row>
    <row r="73" spans="1:12" ht="15" customHeight="1">
      <c r="A73" s="24"/>
      <c r="B73" s="15">
        <v>75075</v>
      </c>
      <c r="C73" s="16" t="s">
        <v>59</v>
      </c>
      <c r="D73" s="20">
        <f>D74</f>
        <v>552775</v>
      </c>
      <c r="E73" s="20">
        <f>E74</f>
        <v>586756</v>
      </c>
      <c r="F73" s="20">
        <f>F74</f>
        <v>373111</v>
      </c>
      <c r="G73" s="63">
        <f t="shared" si="2"/>
        <v>63.58878307166863</v>
      </c>
      <c r="H73" s="71">
        <f t="shared" si="3"/>
        <v>1.2390151066722035</v>
      </c>
      <c r="I73" s="55"/>
      <c r="K73" s="61"/>
      <c r="L73" s="9"/>
    </row>
    <row r="74" spans="1:12" ht="15" customHeight="1">
      <c r="A74" s="24"/>
      <c r="B74" s="15"/>
      <c r="C74" s="16" t="s">
        <v>58</v>
      </c>
      <c r="D74" s="20">
        <v>552775</v>
      </c>
      <c r="E74" s="20">
        <v>586756</v>
      </c>
      <c r="F74" s="20">
        <v>373111</v>
      </c>
      <c r="G74" s="63">
        <f t="shared" si="2"/>
        <v>63.58878307166863</v>
      </c>
      <c r="H74" s="71">
        <f t="shared" si="3"/>
        <v>1.2390151066722035</v>
      </c>
      <c r="I74" s="55"/>
      <c r="K74" s="61"/>
      <c r="L74" s="9"/>
    </row>
    <row r="75" spans="1:12" ht="15" customHeight="1">
      <c r="A75" s="24"/>
      <c r="B75" s="15"/>
      <c r="C75" s="15" t="s">
        <v>209</v>
      </c>
      <c r="D75" s="20">
        <v>0</v>
      </c>
      <c r="E75" s="20">
        <v>16902</v>
      </c>
      <c r="F75" s="20">
        <v>3078</v>
      </c>
      <c r="G75" s="63">
        <f t="shared" si="2"/>
        <v>18.210862619808307</v>
      </c>
      <c r="H75" s="71">
        <f t="shared" si="3"/>
        <v>0.010221324212733054</v>
      </c>
      <c r="I75" s="55"/>
      <c r="K75" s="61"/>
      <c r="L75" s="9"/>
    </row>
    <row r="76" spans="1:12" ht="31.5" customHeight="1">
      <c r="A76" s="24"/>
      <c r="B76" s="15"/>
      <c r="C76" s="15" t="s">
        <v>229</v>
      </c>
      <c r="D76" s="20">
        <v>394275</v>
      </c>
      <c r="E76" s="20">
        <v>394275</v>
      </c>
      <c r="F76" s="20">
        <v>302218</v>
      </c>
      <c r="G76" s="63">
        <f t="shared" si="2"/>
        <v>76.65157567687527</v>
      </c>
      <c r="H76" s="71">
        <f t="shared" si="3"/>
        <v>1.0035958937374132</v>
      </c>
      <c r="I76" s="55"/>
      <c r="K76" s="61"/>
      <c r="L76" s="9"/>
    </row>
    <row r="77" spans="1:12" ht="15" customHeight="1">
      <c r="A77" s="24"/>
      <c r="B77" s="15" t="s">
        <v>60</v>
      </c>
      <c r="C77" s="16" t="s">
        <v>11</v>
      </c>
      <c r="D77" s="20">
        <f>D78</f>
        <v>272450</v>
      </c>
      <c r="E77" s="20">
        <v>272450</v>
      </c>
      <c r="F77" s="20">
        <f>F78</f>
        <v>139863</v>
      </c>
      <c r="G77" s="63">
        <f t="shared" si="2"/>
        <v>51.33529087906038</v>
      </c>
      <c r="H77" s="71">
        <f t="shared" si="3"/>
        <v>0.4644525888126976</v>
      </c>
      <c r="I77" s="55"/>
      <c r="K77" s="61"/>
      <c r="L77" s="9"/>
    </row>
    <row r="78" spans="1:12" ht="15" customHeight="1">
      <c r="A78" s="24"/>
      <c r="B78" s="15"/>
      <c r="C78" s="16" t="s">
        <v>16</v>
      </c>
      <c r="D78" s="20">
        <v>272450</v>
      </c>
      <c r="E78" s="20">
        <v>272450</v>
      </c>
      <c r="F78" s="20">
        <v>139863</v>
      </c>
      <c r="G78" s="63">
        <f t="shared" si="2"/>
        <v>51.33529087906038</v>
      </c>
      <c r="H78" s="71">
        <f t="shared" si="3"/>
        <v>0.4644525888126976</v>
      </c>
      <c r="I78" s="55"/>
      <c r="K78" s="61"/>
      <c r="L78" s="9"/>
    </row>
    <row r="79" spans="1:12" ht="15" customHeight="1">
      <c r="A79" s="24"/>
      <c r="B79" s="15"/>
      <c r="C79" s="16" t="s">
        <v>226</v>
      </c>
      <c r="D79" s="20">
        <v>18600</v>
      </c>
      <c r="E79" s="20">
        <v>18600</v>
      </c>
      <c r="F79" s="20">
        <v>9281</v>
      </c>
      <c r="G79" s="63">
        <f t="shared" si="2"/>
        <v>49.89784946236559</v>
      </c>
      <c r="H79" s="71">
        <f t="shared" si="3"/>
        <v>0.030820048738913412</v>
      </c>
      <c r="I79" s="55"/>
      <c r="K79" s="61"/>
      <c r="L79" s="9"/>
    </row>
    <row r="80" spans="1:12" ht="15" customHeight="1">
      <c r="A80" s="23" t="s">
        <v>65</v>
      </c>
      <c r="B80" s="12"/>
      <c r="C80" s="13" t="s">
        <v>66</v>
      </c>
      <c r="D80" s="18">
        <f>D81+D83+D85+D87</f>
        <v>31328</v>
      </c>
      <c r="E80" s="18">
        <f>E81+E83+E85+E87</f>
        <v>41328</v>
      </c>
      <c r="F80" s="18">
        <f>F81+F83+F85+F87</f>
        <v>17470</v>
      </c>
      <c r="G80" s="66">
        <f t="shared" si="2"/>
        <v>42.27158343012001</v>
      </c>
      <c r="H80" s="71">
        <f t="shared" si="3"/>
        <v>0.05801381871229579</v>
      </c>
      <c r="I80" s="55"/>
      <c r="K80" s="61"/>
      <c r="L80" s="9"/>
    </row>
    <row r="81" spans="1:12" ht="15" customHeight="1">
      <c r="A81" s="23"/>
      <c r="B81" s="38">
        <v>75414</v>
      </c>
      <c r="C81" s="39" t="s">
        <v>191</v>
      </c>
      <c r="D81" s="20">
        <v>3000</v>
      </c>
      <c r="E81" s="20">
        <v>3000</v>
      </c>
      <c r="F81" s="20">
        <v>0</v>
      </c>
      <c r="G81" s="63">
        <f t="shared" si="2"/>
        <v>0</v>
      </c>
      <c r="H81" s="71">
        <f t="shared" si="3"/>
        <v>0</v>
      </c>
      <c r="I81" s="55"/>
      <c r="K81" s="61"/>
      <c r="L81" s="9"/>
    </row>
    <row r="82" spans="1:12" ht="15" customHeight="1">
      <c r="A82" s="23"/>
      <c r="B82" s="12"/>
      <c r="C82" s="16" t="s">
        <v>58</v>
      </c>
      <c r="D82" s="20">
        <v>3000</v>
      </c>
      <c r="E82" s="20">
        <v>3000</v>
      </c>
      <c r="F82" s="20">
        <v>0</v>
      </c>
      <c r="G82" s="63">
        <f t="shared" si="2"/>
        <v>0</v>
      </c>
      <c r="H82" s="71">
        <f t="shared" si="3"/>
        <v>0</v>
      </c>
      <c r="I82" s="55"/>
      <c r="K82" s="61"/>
      <c r="L82" s="9"/>
    </row>
    <row r="83" spans="1:12" ht="15" customHeight="1">
      <c r="A83" s="24"/>
      <c r="B83" s="15" t="s">
        <v>68</v>
      </c>
      <c r="C83" s="16" t="s">
        <v>69</v>
      </c>
      <c r="D83" s="20">
        <v>4750</v>
      </c>
      <c r="E83" s="20">
        <v>4750</v>
      </c>
      <c r="F83" s="20">
        <v>0</v>
      </c>
      <c r="G83" s="63">
        <f t="shared" si="2"/>
        <v>0</v>
      </c>
      <c r="H83" s="71">
        <f t="shared" si="3"/>
        <v>0</v>
      </c>
      <c r="I83" s="55"/>
      <c r="K83" s="61"/>
      <c r="L83" s="9"/>
    </row>
    <row r="84" spans="1:12" ht="15" customHeight="1">
      <c r="A84" s="24"/>
      <c r="B84" s="15"/>
      <c r="C84" s="16" t="s">
        <v>58</v>
      </c>
      <c r="D84" s="20">
        <v>4750</v>
      </c>
      <c r="E84" s="20">
        <v>4750</v>
      </c>
      <c r="F84" s="20">
        <v>0</v>
      </c>
      <c r="G84" s="63">
        <f t="shared" si="2"/>
        <v>0</v>
      </c>
      <c r="H84" s="71">
        <f t="shared" si="3"/>
        <v>0</v>
      </c>
      <c r="I84" s="55"/>
      <c r="K84" s="61"/>
      <c r="L84" s="9"/>
    </row>
    <row r="85" spans="1:12" ht="15" customHeight="1">
      <c r="A85" s="24"/>
      <c r="B85" s="15">
        <v>75421</v>
      </c>
      <c r="C85" s="16" t="s">
        <v>203</v>
      </c>
      <c r="D85" s="20">
        <v>1850</v>
      </c>
      <c r="E85" s="20">
        <v>1850</v>
      </c>
      <c r="F85" s="20">
        <v>0</v>
      </c>
      <c r="G85" s="63">
        <f t="shared" si="2"/>
        <v>0</v>
      </c>
      <c r="H85" s="71">
        <f t="shared" si="3"/>
        <v>0</v>
      </c>
      <c r="I85" s="55"/>
      <c r="K85" s="61"/>
      <c r="L85" s="9"/>
    </row>
    <row r="86" spans="1:12" ht="15" customHeight="1">
      <c r="A86" s="24"/>
      <c r="B86" s="15"/>
      <c r="C86" s="16" t="s">
        <v>58</v>
      </c>
      <c r="D86" s="20">
        <v>1850</v>
      </c>
      <c r="E86" s="20">
        <v>1850</v>
      </c>
      <c r="F86" s="20">
        <v>0</v>
      </c>
      <c r="G86" s="63">
        <f t="shared" si="2"/>
        <v>0</v>
      </c>
      <c r="H86" s="71">
        <f t="shared" si="3"/>
        <v>0</v>
      </c>
      <c r="I86" s="55"/>
      <c r="K86" s="61"/>
      <c r="L86" s="9"/>
    </row>
    <row r="87" spans="1:12" ht="15" customHeight="1">
      <c r="A87" s="24"/>
      <c r="B87" s="15" t="s">
        <v>70</v>
      </c>
      <c r="C87" s="16" t="s">
        <v>11</v>
      </c>
      <c r="D87" s="20">
        <f>D88</f>
        <v>21728</v>
      </c>
      <c r="E87" s="20">
        <v>31728</v>
      </c>
      <c r="F87" s="20">
        <f>F88</f>
        <v>17470</v>
      </c>
      <c r="G87" s="63">
        <f t="shared" si="2"/>
        <v>55.06177508825013</v>
      </c>
      <c r="H87" s="71">
        <f t="shared" si="3"/>
        <v>0.05801381871229579</v>
      </c>
      <c r="I87" s="55"/>
      <c r="K87" s="61"/>
      <c r="L87" s="9"/>
    </row>
    <row r="88" spans="1:12" ht="15" customHeight="1">
      <c r="A88" s="24"/>
      <c r="B88" s="15"/>
      <c r="C88" s="16" t="s">
        <v>58</v>
      </c>
      <c r="D88" s="20">
        <v>21728</v>
      </c>
      <c r="E88" s="20">
        <v>31728</v>
      </c>
      <c r="F88" s="20">
        <v>17470</v>
      </c>
      <c r="G88" s="63">
        <f t="shared" si="2"/>
        <v>55.06177508825013</v>
      </c>
      <c r="H88" s="71">
        <f t="shared" si="3"/>
        <v>0.05801381871229579</v>
      </c>
      <c r="I88" s="55"/>
      <c r="K88" s="61"/>
      <c r="L88" s="9"/>
    </row>
    <row r="89" spans="1:12" ht="15" customHeight="1">
      <c r="A89" s="24"/>
      <c r="B89" s="15"/>
      <c r="C89" s="15" t="s">
        <v>209</v>
      </c>
      <c r="D89" s="20">
        <v>6328</v>
      </c>
      <c r="E89" s="20">
        <v>6328</v>
      </c>
      <c r="F89" s="20">
        <v>0</v>
      </c>
      <c r="G89" s="63">
        <f t="shared" si="2"/>
        <v>0</v>
      </c>
      <c r="H89" s="71">
        <f t="shared" si="3"/>
        <v>0</v>
      </c>
      <c r="I89" s="55"/>
      <c r="K89" s="61"/>
      <c r="L89" s="9"/>
    </row>
    <row r="90" spans="1:12" ht="15" customHeight="1">
      <c r="A90" s="23" t="s">
        <v>71</v>
      </c>
      <c r="B90" s="12"/>
      <c r="C90" s="13" t="s">
        <v>72</v>
      </c>
      <c r="D90" s="18">
        <f>D91</f>
        <v>649250</v>
      </c>
      <c r="E90" s="18">
        <f>E91</f>
        <v>600000</v>
      </c>
      <c r="F90" s="18">
        <f>F91</f>
        <v>251660</v>
      </c>
      <c r="G90" s="66">
        <f t="shared" si="2"/>
        <v>41.943333333333335</v>
      </c>
      <c r="H90" s="71">
        <f t="shared" si="3"/>
        <v>0.8357045001222873</v>
      </c>
      <c r="I90" s="55"/>
      <c r="K90" s="61"/>
      <c r="L90" s="9"/>
    </row>
    <row r="91" spans="1:12" ht="30.75" customHeight="1">
      <c r="A91" s="24"/>
      <c r="B91" s="15" t="s">
        <v>73</v>
      </c>
      <c r="C91" s="16" t="s">
        <v>171</v>
      </c>
      <c r="D91" s="20">
        <v>649250</v>
      </c>
      <c r="E91" s="20">
        <v>600000</v>
      </c>
      <c r="F91" s="20">
        <f>F92</f>
        <v>251660</v>
      </c>
      <c r="G91" s="63">
        <f t="shared" si="2"/>
        <v>41.943333333333335</v>
      </c>
      <c r="H91" s="71">
        <f t="shared" si="3"/>
        <v>0.8357045001222873</v>
      </c>
      <c r="I91" s="55"/>
      <c r="K91" s="61"/>
      <c r="L91" s="9"/>
    </row>
    <row r="92" spans="1:12" ht="15" customHeight="1">
      <c r="A92" s="24"/>
      <c r="B92" s="15"/>
      <c r="C92" s="16" t="s">
        <v>16</v>
      </c>
      <c r="D92" s="20">
        <v>649250</v>
      </c>
      <c r="E92" s="20">
        <v>600000</v>
      </c>
      <c r="F92" s="20">
        <v>251660</v>
      </c>
      <c r="G92" s="63">
        <f t="shared" si="2"/>
        <v>41.943333333333335</v>
      </c>
      <c r="H92" s="71">
        <f t="shared" si="3"/>
        <v>0.8357045001222873</v>
      </c>
      <c r="I92" s="55"/>
      <c r="K92" s="61"/>
      <c r="L92" s="9"/>
    </row>
    <row r="93" spans="1:12" ht="15" customHeight="1">
      <c r="A93" s="23" t="s">
        <v>74</v>
      </c>
      <c r="B93" s="12"/>
      <c r="C93" s="13" t="s">
        <v>75</v>
      </c>
      <c r="D93" s="18">
        <f>D94</f>
        <v>380000</v>
      </c>
      <c r="E93" s="18">
        <f>E94</f>
        <v>317892</v>
      </c>
      <c r="F93" s="18">
        <v>0</v>
      </c>
      <c r="G93" s="63">
        <f t="shared" si="2"/>
        <v>0</v>
      </c>
      <c r="H93" s="71">
        <f t="shared" si="3"/>
        <v>0</v>
      </c>
      <c r="I93" s="59"/>
      <c r="K93" s="61"/>
      <c r="L93" s="9"/>
    </row>
    <row r="94" spans="1:12" ht="15" customHeight="1">
      <c r="A94" s="23"/>
      <c r="B94" s="15" t="s">
        <v>76</v>
      </c>
      <c r="C94" s="16" t="s">
        <v>77</v>
      </c>
      <c r="D94" s="20">
        <v>380000</v>
      </c>
      <c r="E94" s="20">
        <f>E95+E96</f>
        <v>317892</v>
      </c>
      <c r="F94" s="20">
        <v>0</v>
      </c>
      <c r="G94" s="63">
        <f t="shared" si="2"/>
        <v>0</v>
      </c>
      <c r="H94" s="71">
        <f t="shared" si="3"/>
        <v>0</v>
      </c>
      <c r="I94" s="55"/>
      <c r="K94" s="61"/>
      <c r="L94" s="9"/>
    </row>
    <row r="95" spans="1:12" ht="15" customHeight="1">
      <c r="A95" s="23"/>
      <c r="B95" s="15"/>
      <c r="C95" s="16" t="s">
        <v>175</v>
      </c>
      <c r="D95" s="20">
        <v>253000</v>
      </c>
      <c r="E95" s="20">
        <v>195082</v>
      </c>
      <c r="F95" s="20">
        <v>0</v>
      </c>
      <c r="G95" s="63">
        <f t="shared" si="2"/>
        <v>0</v>
      </c>
      <c r="H95" s="71">
        <f t="shared" si="3"/>
        <v>0</v>
      </c>
      <c r="I95" s="55"/>
      <c r="K95" s="61"/>
      <c r="L95" s="9"/>
    </row>
    <row r="96" spans="1:12" ht="31.5" customHeight="1">
      <c r="A96" s="23"/>
      <c r="B96" s="15"/>
      <c r="C96" s="49" t="s">
        <v>204</v>
      </c>
      <c r="D96" s="20">
        <v>127000</v>
      </c>
      <c r="E96" s="20">
        <v>122810</v>
      </c>
      <c r="F96" s="20">
        <v>0</v>
      </c>
      <c r="G96" s="63">
        <f t="shared" si="2"/>
        <v>0</v>
      </c>
      <c r="H96" s="71">
        <f t="shared" si="3"/>
        <v>0</v>
      </c>
      <c r="I96" s="55"/>
      <c r="K96" s="61"/>
      <c r="L96" s="9"/>
    </row>
    <row r="97" spans="1:12" ht="15" customHeight="1">
      <c r="A97" s="23" t="s">
        <v>78</v>
      </c>
      <c r="B97" s="12"/>
      <c r="C97" s="13" t="s">
        <v>79</v>
      </c>
      <c r="D97" s="18">
        <f>D98+D103+D107+D112+D114+D118+D122+D126+D133</f>
        <v>11601836</v>
      </c>
      <c r="E97" s="18">
        <f>E98+E103+E107+E112+E114+E118+E122+E126+E133+E129</f>
        <v>11582660</v>
      </c>
      <c r="F97" s="18">
        <f>F98+F103+F107+F112+F114+F118+F122+F126+F133+F129</f>
        <v>6369911</v>
      </c>
      <c r="G97" s="66">
        <f t="shared" si="2"/>
        <v>54.99523425534376</v>
      </c>
      <c r="H97" s="71">
        <f t="shared" si="3"/>
        <v>21.152997250570053</v>
      </c>
      <c r="I97" s="55"/>
      <c r="K97" s="61"/>
      <c r="L97" s="9"/>
    </row>
    <row r="98" spans="1:12" ht="15" customHeight="1">
      <c r="A98" s="24"/>
      <c r="B98" s="15" t="s">
        <v>80</v>
      </c>
      <c r="C98" s="16" t="s">
        <v>81</v>
      </c>
      <c r="D98" s="20">
        <f>D99</f>
        <v>1261737</v>
      </c>
      <c r="E98" s="20">
        <f>E99</f>
        <v>1261737</v>
      </c>
      <c r="F98" s="20">
        <f>F99</f>
        <v>646262</v>
      </c>
      <c r="G98" s="63">
        <f t="shared" si="2"/>
        <v>51.22002445834591</v>
      </c>
      <c r="H98" s="71">
        <f t="shared" si="3"/>
        <v>2.1460862340381053</v>
      </c>
      <c r="I98" s="55"/>
      <c r="K98" s="61"/>
      <c r="L98" s="9"/>
    </row>
    <row r="99" spans="1:12" ht="15" customHeight="1">
      <c r="A99" s="24"/>
      <c r="B99" s="15"/>
      <c r="C99" s="16" t="s">
        <v>16</v>
      </c>
      <c r="D99" s="20">
        <v>1261737</v>
      </c>
      <c r="E99" s="20">
        <v>1261737</v>
      </c>
      <c r="F99" s="20">
        <v>646262</v>
      </c>
      <c r="G99" s="63">
        <f t="shared" si="2"/>
        <v>51.22002445834591</v>
      </c>
      <c r="H99" s="71">
        <f t="shared" si="3"/>
        <v>2.1460862340381053</v>
      </c>
      <c r="I99" s="55"/>
      <c r="K99" s="61"/>
      <c r="L99" s="9"/>
    </row>
    <row r="100" spans="1:12" ht="15" customHeight="1">
      <c r="A100" s="24"/>
      <c r="B100" s="15"/>
      <c r="C100" s="16" t="s">
        <v>209</v>
      </c>
      <c r="D100" s="20">
        <v>704807</v>
      </c>
      <c r="E100" s="20">
        <v>704807</v>
      </c>
      <c r="F100" s="20">
        <v>349805</v>
      </c>
      <c r="G100" s="63">
        <f t="shared" si="2"/>
        <v>49.63131750961611</v>
      </c>
      <c r="H100" s="71">
        <f t="shared" si="3"/>
        <v>1.1616212853265386</v>
      </c>
      <c r="I100" s="55"/>
      <c r="K100" s="61"/>
      <c r="L100" s="9"/>
    </row>
    <row r="101" spans="1:12" ht="15" customHeight="1">
      <c r="A101" s="24"/>
      <c r="B101" s="15"/>
      <c r="C101" s="16" t="s">
        <v>82</v>
      </c>
      <c r="D101" s="20">
        <v>463824</v>
      </c>
      <c r="E101" s="20">
        <v>463824</v>
      </c>
      <c r="F101" s="20">
        <v>245422</v>
      </c>
      <c r="G101" s="63">
        <f t="shared" si="2"/>
        <v>52.912742764496876</v>
      </c>
      <c r="H101" s="71">
        <f t="shared" si="3"/>
        <v>0.8149895487125963</v>
      </c>
      <c r="I101" s="55"/>
      <c r="K101" s="61"/>
      <c r="L101" s="9"/>
    </row>
    <row r="102" spans="1:12" ht="15" customHeight="1">
      <c r="A102" s="24"/>
      <c r="B102" s="15"/>
      <c r="C102" s="16" t="s">
        <v>226</v>
      </c>
      <c r="D102" s="20">
        <v>34700</v>
      </c>
      <c r="E102" s="20">
        <v>34700</v>
      </c>
      <c r="F102" s="20">
        <v>15187</v>
      </c>
      <c r="G102" s="63">
        <f t="shared" si="2"/>
        <v>43.76657060518732</v>
      </c>
      <c r="H102" s="71">
        <f t="shared" si="3"/>
        <v>0.05043250513930373</v>
      </c>
      <c r="I102" s="55"/>
      <c r="K102" s="61"/>
      <c r="L102" s="9"/>
    </row>
    <row r="103" spans="1:12" ht="15" customHeight="1">
      <c r="A103" s="24"/>
      <c r="B103" s="15" t="s">
        <v>83</v>
      </c>
      <c r="C103" s="16" t="s">
        <v>84</v>
      </c>
      <c r="D103" s="20">
        <f>D104</f>
        <v>3932179</v>
      </c>
      <c r="E103" s="20">
        <f>E104</f>
        <v>3529632</v>
      </c>
      <c r="F103" s="20">
        <f>F104</f>
        <v>1923831</v>
      </c>
      <c r="G103" s="63">
        <f t="shared" si="2"/>
        <v>54.505143879021944</v>
      </c>
      <c r="H103" s="71">
        <f t="shared" si="3"/>
        <v>6.388596615174283</v>
      </c>
      <c r="I103" s="55"/>
      <c r="K103" s="61"/>
      <c r="L103" s="9"/>
    </row>
    <row r="104" spans="1:12" ht="15" customHeight="1">
      <c r="A104" s="24"/>
      <c r="B104" s="15"/>
      <c r="C104" s="16" t="s">
        <v>16</v>
      </c>
      <c r="D104" s="20">
        <v>3932179</v>
      </c>
      <c r="E104" s="20">
        <v>3529632</v>
      </c>
      <c r="F104" s="20">
        <v>1923831</v>
      </c>
      <c r="G104" s="63">
        <f t="shared" si="2"/>
        <v>54.505143879021944</v>
      </c>
      <c r="H104" s="71">
        <f t="shared" si="3"/>
        <v>6.388596615174283</v>
      </c>
      <c r="I104" s="55"/>
      <c r="K104" s="61"/>
      <c r="L104" s="9"/>
    </row>
    <row r="105" spans="1:9" ht="15" customHeight="1">
      <c r="A105" s="24"/>
      <c r="B105" s="15"/>
      <c r="C105" s="16" t="s">
        <v>209</v>
      </c>
      <c r="D105" s="20">
        <v>3231545</v>
      </c>
      <c r="E105" s="20">
        <v>2907554</v>
      </c>
      <c r="F105" s="20">
        <v>1606819</v>
      </c>
      <c r="G105" s="63">
        <f t="shared" si="2"/>
        <v>55.263599575450705</v>
      </c>
      <c r="H105" s="71">
        <f t="shared" si="3"/>
        <v>5.335873278160985</v>
      </c>
      <c r="I105" s="55"/>
    </row>
    <row r="106" spans="1:9" ht="15" customHeight="1">
      <c r="A106" s="24"/>
      <c r="B106" s="15"/>
      <c r="C106" s="16" t="s">
        <v>226</v>
      </c>
      <c r="D106" s="20">
        <v>8882</v>
      </c>
      <c r="E106" s="20">
        <v>8707</v>
      </c>
      <c r="F106" s="20">
        <v>2561</v>
      </c>
      <c r="G106" s="63">
        <f t="shared" si="2"/>
        <v>29.413115883771678</v>
      </c>
      <c r="H106" s="71">
        <f t="shared" si="3"/>
        <v>0.008504487104876331</v>
      </c>
      <c r="I106" s="55"/>
    </row>
    <row r="107" spans="1:9" ht="15" customHeight="1">
      <c r="A107" s="24"/>
      <c r="B107" s="15" t="s">
        <v>85</v>
      </c>
      <c r="C107" s="16" t="s">
        <v>86</v>
      </c>
      <c r="D107" s="20">
        <f>D108</f>
        <v>1229372</v>
      </c>
      <c r="E107" s="20">
        <f>E108</f>
        <v>1229372</v>
      </c>
      <c r="F107" s="20">
        <f>F108</f>
        <v>650566</v>
      </c>
      <c r="G107" s="63">
        <f t="shared" si="2"/>
        <v>52.91856329898518</v>
      </c>
      <c r="H107" s="71">
        <f t="shared" si="3"/>
        <v>2.16037881994181</v>
      </c>
      <c r="I107" s="55"/>
    </row>
    <row r="108" spans="1:9" ht="15" customHeight="1">
      <c r="A108" s="24"/>
      <c r="B108" s="15"/>
      <c r="C108" s="16" t="s">
        <v>16</v>
      </c>
      <c r="D108" s="20">
        <v>1229372</v>
      </c>
      <c r="E108" s="20">
        <v>1229372</v>
      </c>
      <c r="F108" s="20">
        <v>650566</v>
      </c>
      <c r="G108" s="63">
        <f t="shared" si="2"/>
        <v>52.91856329898518</v>
      </c>
      <c r="H108" s="71">
        <f t="shared" si="3"/>
        <v>2.16037881994181</v>
      </c>
      <c r="I108" s="55"/>
    </row>
    <row r="109" spans="1:9" ht="15" customHeight="1">
      <c r="A109" s="24"/>
      <c r="B109" s="15"/>
      <c r="C109" s="16" t="s">
        <v>210</v>
      </c>
      <c r="D109" s="20">
        <v>913642</v>
      </c>
      <c r="E109" s="20">
        <v>913642</v>
      </c>
      <c r="F109" s="20">
        <v>471168</v>
      </c>
      <c r="G109" s="63">
        <f t="shared" si="2"/>
        <v>51.57030872048352</v>
      </c>
      <c r="H109" s="71">
        <f t="shared" si="3"/>
        <v>1.564639664283628</v>
      </c>
      <c r="I109" s="55"/>
    </row>
    <row r="110" spans="1:9" ht="15" customHeight="1">
      <c r="A110" s="24"/>
      <c r="B110" s="15"/>
      <c r="C110" s="16" t="s">
        <v>226</v>
      </c>
      <c r="D110" s="20">
        <v>18000</v>
      </c>
      <c r="E110" s="20">
        <v>18000</v>
      </c>
      <c r="F110" s="20">
        <v>7866</v>
      </c>
      <c r="G110" s="63">
        <f t="shared" si="2"/>
        <v>43.7</v>
      </c>
      <c r="H110" s="71">
        <f t="shared" si="3"/>
        <v>0.026121161876984468</v>
      </c>
      <c r="I110" s="55"/>
    </row>
    <row r="111" spans="1:9" ht="15" customHeight="1">
      <c r="A111" s="24"/>
      <c r="B111" s="15"/>
      <c r="C111" s="16" t="s">
        <v>87</v>
      </c>
      <c r="D111" s="20">
        <v>137739</v>
      </c>
      <c r="E111" s="20">
        <v>137739</v>
      </c>
      <c r="F111" s="20">
        <v>75819</v>
      </c>
      <c r="G111" s="63">
        <f t="shared" si="2"/>
        <v>55.045411974821945</v>
      </c>
      <c r="H111" s="71">
        <f t="shared" si="3"/>
        <v>0.2517773165968835</v>
      </c>
      <c r="I111" s="55"/>
    </row>
    <row r="112" spans="1:9" ht="15" customHeight="1">
      <c r="A112" s="24"/>
      <c r="B112" s="15" t="s">
        <v>88</v>
      </c>
      <c r="C112" s="16" t="s">
        <v>89</v>
      </c>
      <c r="D112" s="20">
        <f>D113</f>
        <v>10500</v>
      </c>
      <c r="E112" s="20">
        <v>10500</v>
      </c>
      <c r="F112" s="20">
        <f>F113</f>
        <v>3117</v>
      </c>
      <c r="G112" s="63">
        <f t="shared" si="2"/>
        <v>29.685714285714287</v>
      </c>
      <c r="H112" s="71">
        <f t="shared" si="3"/>
        <v>0.010350834168644876</v>
      </c>
      <c r="I112" s="55"/>
    </row>
    <row r="113" spans="1:9" ht="15" customHeight="1">
      <c r="A113" s="24"/>
      <c r="B113" s="15"/>
      <c r="C113" s="16" t="s">
        <v>90</v>
      </c>
      <c r="D113" s="20">
        <v>10500</v>
      </c>
      <c r="E113" s="20">
        <v>10500</v>
      </c>
      <c r="F113" s="20">
        <v>3117</v>
      </c>
      <c r="G113" s="63">
        <f t="shared" si="2"/>
        <v>29.685714285714287</v>
      </c>
      <c r="H113" s="71">
        <f t="shared" si="3"/>
        <v>0.010350834168644876</v>
      </c>
      <c r="I113" s="55"/>
    </row>
    <row r="114" spans="1:9" ht="15" customHeight="1">
      <c r="A114" s="24"/>
      <c r="B114" s="15" t="s">
        <v>91</v>
      </c>
      <c r="C114" s="16" t="s">
        <v>92</v>
      </c>
      <c r="D114" s="20">
        <f>D115</f>
        <v>2944365</v>
      </c>
      <c r="E114" s="20">
        <f>E115</f>
        <v>2964310</v>
      </c>
      <c r="F114" s="20">
        <f>F115</f>
        <v>1610614</v>
      </c>
      <c r="G114" s="63">
        <f t="shared" si="2"/>
        <v>54.333521122959475</v>
      </c>
      <c r="H114" s="71">
        <f t="shared" si="3"/>
        <v>5.348475593101636</v>
      </c>
      <c r="I114" s="55"/>
    </row>
    <row r="115" spans="1:9" ht="15" customHeight="1">
      <c r="A115" s="24"/>
      <c r="B115" s="15"/>
      <c r="C115" s="16" t="s">
        <v>16</v>
      </c>
      <c r="D115" s="20">
        <v>2944365</v>
      </c>
      <c r="E115" s="20">
        <v>2964310</v>
      </c>
      <c r="F115" s="20">
        <v>1610614</v>
      </c>
      <c r="G115" s="63">
        <f t="shared" si="2"/>
        <v>54.333521122959475</v>
      </c>
      <c r="H115" s="71">
        <f t="shared" si="3"/>
        <v>5.348475593101636</v>
      </c>
      <c r="I115" s="55"/>
    </row>
    <row r="116" spans="1:9" ht="15" customHeight="1">
      <c r="A116" s="24"/>
      <c r="B116" s="15"/>
      <c r="C116" s="16" t="s">
        <v>209</v>
      </c>
      <c r="D116" s="20">
        <v>2561763</v>
      </c>
      <c r="E116" s="20">
        <v>2525001</v>
      </c>
      <c r="F116" s="20">
        <v>1362792</v>
      </c>
      <c r="G116" s="63">
        <f t="shared" si="2"/>
        <v>53.97193902101425</v>
      </c>
      <c r="H116" s="71">
        <f t="shared" si="3"/>
        <v>4.525516200948312</v>
      </c>
      <c r="I116" s="55"/>
    </row>
    <row r="117" spans="1:9" ht="15" customHeight="1">
      <c r="A117" s="24"/>
      <c r="B117" s="15"/>
      <c r="C117" s="16" t="s">
        <v>226</v>
      </c>
      <c r="D117" s="20">
        <v>6218</v>
      </c>
      <c r="E117" s="20">
        <v>6218</v>
      </c>
      <c r="F117" s="20">
        <v>1520</v>
      </c>
      <c r="G117" s="63">
        <f t="shared" si="2"/>
        <v>24.44515921518173</v>
      </c>
      <c r="H117" s="71">
        <f t="shared" si="3"/>
        <v>0.005047567512460768</v>
      </c>
      <c r="I117" s="55"/>
    </row>
    <row r="118" spans="1:12" ht="15" customHeight="1">
      <c r="A118" s="24"/>
      <c r="B118" s="15" t="s">
        <v>95</v>
      </c>
      <c r="C118" s="16" t="s">
        <v>96</v>
      </c>
      <c r="D118" s="20">
        <f>D119</f>
        <v>683412</v>
      </c>
      <c r="E118" s="20">
        <f>E119</f>
        <v>688412</v>
      </c>
      <c r="F118" s="20">
        <f>F119</f>
        <v>379375</v>
      </c>
      <c r="G118" s="63">
        <f t="shared" si="2"/>
        <v>55.10871396779835</v>
      </c>
      <c r="H118" s="71">
        <f t="shared" si="3"/>
        <v>1.2598163980525023</v>
      </c>
      <c r="I118" s="55"/>
      <c r="K118" s="76"/>
      <c r="L118" s="77"/>
    </row>
    <row r="119" spans="1:12" ht="15" customHeight="1">
      <c r="A119" s="24"/>
      <c r="B119" s="15"/>
      <c r="C119" s="16" t="s">
        <v>16</v>
      </c>
      <c r="D119" s="20">
        <v>683412</v>
      </c>
      <c r="E119" s="20">
        <v>688412</v>
      </c>
      <c r="F119" s="20">
        <v>379375</v>
      </c>
      <c r="G119" s="63">
        <f t="shared" si="2"/>
        <v>55.10871396779835</v>
      </c>
      <c r="H119" s="71">
        <f t="shared" si="3"/>
        <v>1.2598163980525023</v>
      </c>
      <c r="I119" s="55"/>
      <c r="K119" s="76"/>
      <c r="L119" s="77"/>
    </row>
    <row r="120" spans="1:12" ht="15" customHeight="1">
      <c r="A120" s="24"/>
      <c r="B120" s="15"/>
      <c r="C120" s="16" t="s">
        <v>209</v>
      </c>
      <c r="D120" s="20">
        <v>602356</v>
      </c>
      <c r="E120" s="20">
        <v>602356</v>
      </c>
      <c r="F120" s="20">
        <v>323810</v>
      </c>
      <c r="G120" s="63">
        <f aca="true" t="shared" si="4" ref="G120:G180">F120/E120*100</f>
        <v>53.757246545232384</v>
      </c>
      <c r="H120" s="71">
        <f t="shared" si="3"/>
        <v>1.0752979185591587</v>
      </c>
      <c r="I120" s="55"/>
      <c r="K120" s="76"/>
      <c r="L120" s="77"/>
    </row>
    <row r="121" spans="1:12" ht="15" customHeight="1">
      <c r="A121" s="24"/>
      <c r="B121" s="15"/>
      <c r="C121" s="16" t="s">
        <v>226</v>
      </c>
      <c r="D121" s="20">
        <v>2000</v>
      </c>
      <c r="E121" s="20">
        <v>2000</v>
      </c>
      <c r="F121" s="20">
        <v>0</v>
      </c>
      <c r="G121" s="63">
        <f t="shared" si="4"/>
        <v>0</v>
      </c>
      <c r="H121" s="71">
        <f aca="true" t="shared" si="5" ref="H121:H182">SUM((F121/30113515)*100)</f>
        <v>0</v>
      </c>
      <c r="I121" s="55"/>
      <c r="K121" s="76"/>
      <c r="L121" s="77"/>
    </row>
    <row r="122" spans="1:12" ht="15" customHeight="1">
      <c r="A122" s="24"/>
      <c r="B122" s="15" t="s">
        <v>97</v>
      </c>
      <c r="C122" s="16" t="s">
        <v>98</v>
      </c>
      <c r="D122" s="20">
        <f>D123</f>
        <v>768607</v>
      </c>
      <c r="E122" s="20">
        <f>E123</f>
        <v>768607</v>
      </c>
      <c r="F122" s="20">
        <f>F123</f>
        <v>431144</v>
      </c>
      <c r="G122" s="63">
        <f t="shared" si="4"/>
        <v>56.09420679228787</v>
      </c>
      <c r="H122" s="71">
        <f t="shared" si="5"/>
        <v>1.4317292418370955</v>
      </c>
      <c r="I122" s="55"/>
      <c r="K122" s="76"/>
      <c r="L122" s="77"/>
    </row>
    <row r="123" spans="1:12" ht="15" customHeight="1">
      <c r="A123" s="24"/>
      <c r="B123" s="15"/>
      <c r="C123" s="16" t="s">
        <v>51</v>
      </c>
      <c r="D123" s="20">
        <v>768607</v>
      </c>
      <c r="E123" s="20">
        <v>768607</v>
      </c>
      <c r="F123" s="20">
        <v>431144</v>
      </c>
      <c r="G123" s="63">
        <f t="shared" si="4"/>
        <v>56.09420679228787</v>
      </c>
      <c r="H123" s="71">
        <f t="shared" si="5"/>
        <v>1.4317292418370955</v>
      </c>
      <c r="I123" s="55"/>
      <c r="K123" s="76"/>
      <c r="L123" s="77"/>
    </row>
    <row r="124" spans="1:12" ht="15" customHeight="1">
      <c r="A124" s="24"/>
      <c r="B124" s="15"/>
      <c r="C124" s="16" t="s">
        <v>213</v>
      </c>
      <c r="D124" s="20">
        <v>644252</v>
      </c>
      <c r="E124" s="20">
        <v>644252</v>
      </c>
      <c r="F124" s="20">
        <v>347704</v>
      </c>
      <c r="G124" s="63">
        <f t="shared" si="4"/>
        <v>53.97018557955583</v>
      </c>
      <c r="H124" s="71">
        <f t="shared" si="5"/>
        <v>1.1546443515478018</v>
      </c>
      <c r="I124" s="55"/>
      <c r="K124" s="76"/>
      <c r="L124" s="77"/>
    </row>
    <row r="125" spans="1:12" ht="15" customHeight="1">
      <c r="A125" s="24"/>
      <c r="B125" s="15"/>
      <c r="C125" s="16" t="s">
        <v>226</v>
      </c>
      <c r="D125" s="20">
        <v>3600</v>
      </c>
      <c r="E125" s="20">
        <v>3600</v>
      </c>
      <c r="F125" s="20">
        <v>0</v>
      </c>
      <c r="G125" s="63">
        <f t="shared" si="4"/>
        <v>0</v>
      </c>
      <c r="H125" s="71">
        <f t="shared" si="5"/>
        <v>0</v>
      </c>
      <c r="I125" s="55"/>
      <c r="K125" s="76"/>
      <c r="L125" s="77"/>
    </row>
    <row r="126" spans="1:12" ht="15" customHeight="1">
      <c r="A126" s="24"/>
      <c r="B126" s="15" t="s">
        <v>100</v>
      </c>
      <c r="C126" s="16" t="s">
        <v>101</v>
      </c>
      <c r="D126" s="20">
        <f>D127</f>
        <v>506262</v>
      </c>
      <c r="E126" s="20">
        <f>E127</f>
        <v>629248</v>
      </c>
      <c r="F126" s="20">
        <f>F127</f>
        <v>442156</v>
      </c>
      <c r="G126" s="63">
        <f t="shared" si="4"/>
        <v>70.2673667615948</v>
      </c>
      <c r="H126" s="71">
        <f t="shared" si="5"/>
        <v>1.4682975401576335</v>
      </c>
      <c r="I126" s="55"/>
      <c r="K126" s="76"/>
      <c r="L126" s="77"/>
    </row>
    <row r="127" spans="1:12" ht="15" customHeight="1">
      <c r="A127" s="24"/>
      <c r="B127" s="15"/>
      <c r="C127" s="16" t="s">
        <v>58</v>
      </c>
      <c r="D127" s="20">
        <v>506262</v>
      </c>
      <c r="E127" s="20">
        <v>629248</v>
      </c>
      <c r="F127" s="20">
        <v>442156</v>
      </c>
      <c r="G127" s="63">
        <f t="shared" si="4"/>
        <v>70.2673667615948</v>
      </c>
      <c r="H127" s="71">
        <f t="shared" si="5"/>
        <v>1.4682975401576335</v>
      </c>
      <c r="I127" s="55"/>
      <c r="K127" s="76"/>
      <c r="L127" s="77"/>
    </row>
    <row r="128" spans="1:12" ht="31.5" customHeight="1">
      <c r="A128" s="24"/>
      <c r="B128" s="15"/>
      <c r="C128" s="15" t="s">
        <v>229</v>
      </c>
      <c r="D128" s="20">
        <v>472012</v>
      </c>
      <c r="E128" s="20">
        <v>594998</v>
      </c>
      <c r="F128" s="20">
        <v>429988</v>
      </c>
      <c r="G128" s="63">
        <f t="shared" si="4"/>
        <v>72.26713367103756</v>
      </c>
      <c r="H128" s="71">
        <f t="shared" si="5"/>
        <v>1.427890433913145</v>
      </c>
      <c r="I128" s="55"/>
      <c r="K128" s="76"/>
      <c r="L128" s="77"/>
    </row>
    <row r="129" spans="1:12" ht="79.5" customHeight="1">
      <c r="A129" s="24"/>
      <c r="B129" s="15">
        <v>80150</v>
      </c>
      <c r="C129" s="78" t="s">
        <v>240</v>
      </c>
      <c r="D129" s="20">
        <v>0</v>
      </c>
      <c r="E129" s="20">
        <v>235440</v>
      </c>
      <c r="F129" s="20">
        <f>F130</f>
        <v>107416</v>
      </c>
      <c r="G129" s="63">
        <f t="shared" si="4"/>
        <v>45.62351342167856</v>
      </c>
      <c r="H129" s="71">
        <f t="shared" si="5"/>
        <v>0.3567036262621617</v>
      </c>
      <c r="I129" s="55"/>
      <c r="K129" s="76"/>
      <c r="L129" s="77"/>
    </row>
    <row r="130" spans="1:12" ht="15.75" customHeight="1">
      <c r="A130" s="24"/>
      <c r="B130" s="15"/>
      <c r="C130" s="16" t="s">
        <v>51</v>
      </c>
      <c r="D130" s="20">
        <v>0</v>
      </c>
      <c r="E130" s="20">
        <v>235440</v>
      </c>
      <c r="F130" s="20">
        <v>107416</v>
      </c>
      <c r="G130" s="63">
        <f t="shared" si="4"/>
        <v>45.62351342167856</v>
      </c>
      <c r="H130" s="71">
        <f t="shared" si="5"/>
        <v>0.3567036262621617</v>
      </c>
      <c r="I130" s="55"/>
      <c r="K130" s="76"/>
      <c r="L130" s="77"/>
    </row>
    <row r="131" spans="1:12" ht="16.5" customHeight="1">
      <c r="A131" s="24"/>
      <c r="B131" s="15"/>
      <c r="C131" s="16" t="s">
        <v>213</v>
      </c>
      <c r="D131" s="20">
        <v>0</v>
      </c>
      <c r="E131" s="20">
        <v>215323</v>
      </c>
      <c r="F131" s="20">
        <v>96873</v>
      </c>
      <c r="G131" s="63">
        <f t="shared" si="4"/>
        <v>44.98962024493435</v>
      </c>
      <c r="H131" s="71">
        <f t="shared" si="5"/>
        <v>0.3216927681806657</v>
      </c>
      <c r="I131" s="55"/>
      <c r="K131" s="76"/>
      <c r="L131" s="77"/>
    </row>
    <row r="132" spans="1:12" ht="16.5" customHeight="1">
      <c r="A132" s="24"/>
      <c r="B132" s="15"/>
      <c r="C132" s="16" t="s">
        <v>226</v>
      </c>
      <c r="D132" s="20">
        <v>0</v>
      </c>
      <c r="E132" s="20">
        <v>175</v>
      </c>
      <c r="F132" s="20">
        <v>58</v>
      </c>
      <c r="G132" s="63">
        <f t="shared" si="4"/>
        <v>33.14285714285714</v>
      </c>
      <c r="H132" s="71">
        <f t="shared" si="5"/>
        <v>0.0001926045498175819</v>
      </c>
      <c r="I132" s="55"/>
      <c r="K132" s="76"/>
      <c r="L132" s="77"/>
    </row>
    <row r="133" spans="1:12" ht="15" customHeight="1">
      <c r="A133" s="24"/>
      <c r="B133" s="15" t="s">
        <v>102</v>
      </c>
      <c r="C133" s="16" t="s">
        <v>11</v>
      </c>
      <c r="D133" s="20">
        <f>D134</f>
        <v>265402</v>
      </c>
      <c r="E133" s="20">
        <f>E134</f>
        <v>265402</v>
      </c>
      <c r="F133" s="20">
        <f>F134</f>
        <v>175430</v>
      </c>
      <c r="G133" s="63">
        <f t="shared" si="4"/>
        <v>66.09972795984959</v>
      </c>
      <c r="H133" s="71">
        <f t="shared" si="5"/>
        <v>0.5825623478361792</v>
      </c>
      <c r="I133" s="55"/>
      <c r="K133" s="76"/>
      <c r="L133" s="77"/>
    </row>
    <row r="134" spans="1:12" ht="15" customHeight="1">
      <c r="A134" s="24"/>
      <c r="B134" s="15"/>
      <c r="C134" s="16" t="s">
        <v>16</v>
      </c>
      <c r="D134" s="20">
        <v>265402</v>
      </c>
      <c r="E134" s="20">
        <v>265402</v>
      </c>
      <c r="F134" s="20">
        <v>175430</v>
      </c>
      <c r="G134" s="63">
        <f t="shared" si="4"/>
        <v>66.09972795984959</v>
      </c>
      <c r="H134" s="71">
        <f t="shared" si="5"/>
        <v>0.5825623478361792</v>
      </c>
      <c r="I134" s="55"/>
      <c r="K134" s="76"/>
      <c r="L134" s="77"/>
    </row>
    <row r="135" spans="1:12" ht="15" customHeight="1">
      <c r="A135" s="24"/>
      <c r="B135" s="15"/>
      <c r="C135" s="16" t="s">
        <v>209</v>
      </c>
      <c r="D135" s="20">
        <v>5000</v>
      </c>
      <c r="E135" s="20">
        <v>5000</v>
      </c>
      <c r="F135" s="20">
        <v>0</v>
      </c>
      <c r="G135" s="63">
        <f t="shared" si="4"/>
        <v>0</v>
      </c>
      <c r="H135" s="71">
        <f t="shared" si="5"/>
        <v>0</v>
      </c>
      <c r="I135" s="55"/>
      <c r="K135" s="76"/>
      <c r="L135" s="77"/>
    </row>
    <row r="136" spans="1:12" ht="15" customHeight="1">
      <c r="A136" s="24"/>
      <c r="B136" s="15"/>
      <c r="C136" s="16" t="s">
        <v>226</v>
      </c>
      <c r="D136" s="20">
        <v>12616</v>
      </c>
      <c r="E136" s="20">
        <v>12616</v>
      </c>
      <c r="F136" s="20">
        <v>0</v>
      </c>
      <c r="G136" s="63">
        <f t="shared" si="4"/>
        <v>0</v>
      </c>
      <c r="H136" s="71">
        <f t="shared" si="5"/>
        <v>0</v>
      </c>
      <c r="I136" s="55"/>
      <c r="K136" s="76"/>
      <c r="L136" s="77"/>
    </row>
    <row r="137" spans="1:12" ht="15" customHeight="1">
      <c r="A137" s="23" t="s">
        <v>103</v>
      </c>
      <c r="B137" s="12"/>
      <c r="C137" s="13" t="s">
        <v>104</v>
      </c>
      <c r="D137" s="18">
        <f>D138+D141</f>
        <v>5110336</v>
      </c>
      <c r="E137" s="18">
        <f>E138+E141</f>
        <v>5110336</v>
      </c>
      <c r="F137" s="18">
        <f>F138+F141</f>
        <v>1783001</v>
      </c>
      <c r="G137" s="66">
        <f t="shared" si="4"/>
        <v>34.890093332414935</v>
      </c>
      <c r="H137" s="71">
        <f t="shared" si="5"/>
        <v>5.920932843608592</v>
      </c>
      <c r="I137" s="55"/>
      <c r="K137" s="76"/>
      <c r="L137" s="77"/>
    </row>
    <row r="138" spans="1:12" ht="15" customHeight="1">
      <c r="A138" s="24"/>
      <c r="B138" s="15">
        <v>85195</v>
      </c>
      <c r="C138" s="16" t="s">
        <v>11</v>
      </c>
      <c r="D138" s="20">
        <f>D139</f>
        <v>544539</v>
      </c>
      <c r="E138" s="20">
        <f>E139</f>
        <v>544539</v>
      </c>
      <c r="F138" s="20">
        <f>F139</f>
        <v>261865</v>
      </c>
      <c r="G138" s="63">
        <f t="shared" si="4"/>
        <v>48.08930122544023</v>
      </c>
      <c r="H138" s="71">
        <f t="shared" si="5"/>
        <v>0.8695929385858808</v>
      </c>
      <c r="I138" s="55"/>
      <c r="K138" s="76"/>
      <c r="L138" s="77"/>
    </row>
    <row r="139" spans="1:12" ht="15" customHeight="1">
      <c r="A139" s="24"/>
      <c r="B139" s="15"/>
      <c r="C139" s="16" t="s">
        <v>107</v>
      </c>
      <c r="D139" s="20">
        <v>544539</v>
      </c>
      <c r="E139" s="20">
        <v>544539</v>
      </c>
      <c r="F139" s="20">
        <v>261865</v>
      </c>
      <c r="G139" s="63">
        <f t="shared" si="4"/>
        <v>48.08930122544023</v>
      </c>
      <c r="H139" s="71">
        <f t="shared" si="5"/>
        <v>0.8695929385858808</v>
      </c>
      <c r="I139" s="55"/>
      <c r="K139" s="76"/>
      <c r="L139" s="77"/>
    </row>
    <row r="140" spans="1:12" ht="15" customHeight="1">
      <c r="A140" s="24"/>
      <c r="B140" s="15"/>
      <c r="C140" s="16" t="s">
        <v>213</v>
      </c>
      <c r="D140" s="20">
        <v>6000</v>
      </c>
      <c r="E140" s="20">
        <v>6000</v>
      </c>
      <c r="F140" s="20">
        <v>1500</v>
      </c>
      <c r="G140" s="63">
        <f t="shared" si="4"/>
        <v>25</v>
      </c>
      <c r="H140" s="71">
        <f t="shared" si="5"/>
        <v>0.004981152150454705</v>
      </c>
      <c r="I140" s="55"/>
      <c r="K140" s="76"/>
      <c r="L140" s="77"/>
    </row>
    <row r="141" spans="1:12" ht="30" customHeight="1">
      <c r="A141" s="24"/>
      <c r="B141" s="15" t="s">
        <v>110</v>
      </c>
      <c r="C141" s="16" t="s">
        <v>111</v>
      </c>
      <c r="D141" s="20">
        <f>D142</f>
        <v>4565797</v>
      </c>
      <c r="E141" s="20">
        <f>E142</f>
        <v>4565797</v>
      </c>
      <c r="F141" s="20">
        <f>F142</f>
        <v>1521136</v>
      </c>
      <c r="G141" s="63">
        <f t="shared" si="4"/>
        <v>33.31589205564768</v>
      </c>
      <c r="H141" s="71">
        <f t="shared" si="5"/>
        <v>5.0513399050227115</v>
      </c>
      <c r="I141" s="55"/>
      <c r="K141" s="76"/>
      <c r="L141" s="77"/>
    </row>
    <row r="142" spans="1:12" ht="15" customHeight="1">
      <c r="A142" s="24"/>
      <c r="B142" s="15"/>
      <c r="C142" s="16" t="s">
        <v>16</v>
      </c>
      <c r="D142" s="20">
        <v>4565797</v>
      </c>
      <c r="E142" s="20">
        <v>4565797</v>
      </c>
      <c r="F142" s="20">
        <v>1521136</v>
      </c>
      <c r="G142" s="63">
        <f t="shared" si="4"/>
        <v>33.31589205564768</v>
      </c>
      <c r="H142" s="71">
        <f t="shared" si="5"/>
        <v>5.0513399050227115</v>
      </c>
      <c r="I142" s="55"/>
      <c r="K142" s="76"/>
      <c r="L142" s="77"/>
    </row>
    <row r="143" spans="1:12" ht="15" customHeight="1">
      <c r="A143" s="23" t="s">
        <v>112</v>
      </c>
      <c r="B143" s="12"/>
      <c r="C143" s="13" t="s">
        <v>113</v>
      </c>
      <c r="D143" s="18">
        <f>D149+D155+D160+D164+D167+D144</f>
        <v>16015256</v>
      </c>
      <c r="E143" s="18">
        <f>E149+E155+E160+E164+E167+E144</f>
        <v>16236891</v>
      </c>
      <c r="F143" s="18">
        <f>F149+F155+F160+F164+F167+F144</f>
        <v>7872984</v>
      </c>
      <c r="G143" s="66">
        <f t="shared" si="4"/>
        <v>48.48824815046181</v>
      </c>
      <c r="H143" s="71">
        <f t="shared" si="5"/>
        <v>26.14435412139699</v>
      </c>
      <c r="I143" s="55"/>
      <c r="K143" s="76"/>
      <c r="L143" s="77"/>
    </row>
    <row r="144" spans="1:12" ht="15" customHeight="1">
      <c r="A144" s="23"/>
      <c r="B144" s="38">
        <v>85201</v>
      </c>
      <c r="C144" s="39" t="s">
        <v>115</v>
      </c>
      <c r="D144" s="20">
        <f>D145</f>
        <v>1967110</v>
      </c>
      <c r="E144" s="20">
        <f>E145</f>
        <v>1985937</v>
      </c>
      <c r="F144" s="20">
        <f>F145</f>
        <v>937294</v>
      </c>
      <c r="G144" s="63">
        <f t="shared" si="4"/>
        <v>47.19656263013378</v>
      </c>
      <c r="H144" s="71">
        <f t="shared" si="5"/>
        <v>3.112536015805528</v>
      </c>
      <c r="I144" s="55"/>
      <c r="K144" s="76"/>
      <c r="L144" s="77"/>
    </row>
    <row r="145" spans="1:12" ht="15" customHeight="1">
      <c r="A145" s="24"/>
      <c r="B145" s="15"/>
      <c r="C145" s="16" t="s">
        <v>16</v>
      </c>
      <c r="D145" s="19">
        <v>1967110</v>
      </c>
      <c r="E145" s="19">
        <v>1985937</v>
      </c>
      <c r="F145" s="19">
        <v>937294</v>
      </c>
      <c r="G145" s="63">
        <f t="shared" si="4"/>
        <v>47.19656263013378</v>
      </c>
      <c r="H145" s="71">
        <f t="shared" si="5"/>
        <v>3.112536015805528</v>
      </c>
      <c r="I145" s="55"/>
      <c r="K145" s="76"/>
      <c r="L145" s="77"/>
    </row>
    <row r="146" spans="1:12" ht="15" customHeight="1">
      <c r="A146" s="24"/>
      <c r="B146" s="15"/>
      <c r="C146" s="16" t="s">
        <v>209</v>
      </c>
      <c r="D146" s="19">
        <v>673150</v>
      </c>
      <c r="E146" s="19">
        <v>673150</v>
      </c>
      <c r="F146" s="19">
        <v>328741</v>
      </c>
      <c r="G146" s="63">
        <f t="shared" si="4"/>
        <v>48.836217782069376</v>
      </c>
      <c r="H146" s="71">
        <f t="shared" si="5"/>
        <v>1.0916726260617533</v>
      </c>
      <c r="I146" s="55"/>
      <c r="K146" s="76"/>
      <c r="L146" s="77"/>
    </row>
    <row r="147" spans="1:12" ht="15" customHeight="1">
      <c r="A147" s="24"/>
      <c r="B147" s="15"/>
      <c r="C147" s="16" t="s">
        <v>231</v>
      </c>
      <c r="D147" s="19">
        <v>843900</v>
      </c>
      <c r="E147" s="19">
        <v>843900</v>
      </c>
      <c r="F147" s="19">
        <v>406214</v>
      </c>
      <c r="G147" s="63">
        <f t="shared" si="4"/>
        <v>48.13532409053206</v>
      </c>
      <c r="H147" s="71">
        <f t="shared" si="5"/>
        <v>1.3489424930965384</v>
      </c>
      <c r="I147" s="55"/>
      <c r="K147" s="76"/>
      <c r="L147" s="77"/>
    </row>
    <row r="148" spans="1:12" ht="15" customHeight="1">
      <c r="A148" s="24"/>
      <c r="B148" s="15"/>
      <c r="C148" s="16" t="s">
        <v>226</v>
      </c>
      <c r="D148" s="19">
        <v>102210</v>
      </c>
      <c r="E148" s="19">
        <v>103210</v>
      </c>
      <c r="F148" s="19">
        <v>41204</v>
      </c>
      <c r="G148" s="63">
        <f t="shared" si="4"/>
        <v>39.92248813099506</v>
      </c>
      <c r="H148" s="71">
        <f t="shared" si="5"/>
        <v>0.13682892880489045</v>
      </c>
      <c r="I148" s="55"/>
      <c r="K148" s="76"/>
      <c r="L148" s="77"/>
    </row>
    <row r="149" spans="1:12" ht="15" customHeight="1">
      <c r="A149" s="24"/>
      <c r="B149" s="15" t="s">
        <v>117</v>
      </c>
      <c r="C149" s="16" t="s">
        <v>118</v>
      </c>
      <c r="D149" s="19">
        <f>D150+D153</f>
        <v>11409136</v>
      </c>
      <c r="E149" s="19">
        <f>E150+E153</f>
        <v>11611944</v>
      </c>
      <c r="F149" s="19">
        <f>F150+F153</f>
        <v>5620276</v>
      </c>
      <c r="G149" s="63">
        <f t="shared" si="4"/>
        <v>48.40081901876206</v>
      </c>
      <c r="H149" s="71">
        <f t="shared" si="5"/>
        <v>18.66363325569931</v>
      </c>
      <c r="I149" s="55"/>
      <c r="K149" s="76"/>
      <c r="L149" s="77"/>
    </row>
    <row r="150" spans="1:12" ht="15" customHeight="1">
      <c r="A150" s="24"/>
      <c r="B150" s="15"/>
      <c r="C150" s="16" t="s">
        <v>16</v>
      </c>
      <c r="D150" s="19">
        <v>11179886</v>
      </c>
      <c r="E150" s="19">
        <v>11382694</v>
      </c>
      <c r="F150" s="19">
        <v>5585342</v>
      </c>
      <c r="G150" s="63">
        <f t="shared" si="4"/>
        <v>49.06871782725601</v>
      </c>
      <c r="H150" s="71">
        <f t="shared" si="5"/>
        <v>18.54762554288332</v>
      </c>
      <c r="I150" s="55"/>
      <c r="K150" s="76"/>
      <c r="L150" s="77"/>
    </row>
    <row r="151" spans="1:12" ht="15" customHeight="1">
      <c r="A151" s="24"/>
      <c r="B151" s="15"/>
      <c r="C151" s="16" t="s">
        <v>209</v>
      </c>
      <c r="D151" s="19">
        <v>7389579</v>
      </c>
      <c r="E151" s="19">
        <v>7332638</v>
      </c>
      <c r="F151" s="19">
        <v>3503642</v>
      </c>
      <c r="G151" s="63">
        <f t="shared" si="4"/>
        <v>47.78146691545389</v>
      </c>
      <c r="H151" s="71">
        <f t="shared" si="5"/>
        <v>11.634782588482281</v>
      </c>
      <c r="I151" s="55"/>
      <c r="K151" s="76"/>
      <c r="L151" s="77"/>
    </row>
    <row r="152" spans="1:12" ht="17.25" customHeight="1">
      <c r="A152" s="25"/>
      <c r="B152" s="16"/>
      <c r="C152" s="21" t="s">
        <v>227</v>
      </c>
      <c r="D152" s="19">
        <v>1154080</v>
      </c>
      <c r="E152" s="19">
        <v>1167514</v>
      </c>
      <c r="F152" s="19">
        <v>600000</v>
      </c>
      <c r="G152" s="63">
        <f t="shared" si="4"/>
        <v>51.3912467002537</v>
      </c>
      <c r="H152" s="71">
        <f t="shared" si="5"/>
        <v>1.9924608601818816</v>
      </c>
      <c r="I152" s="55"/>
      <c r="K152" s="76"/>
      <c r="L152" s="77"/>
    </row>
    <row r="153" spans="1:12" ht="15" customHeight="1">
      <c r="A153" s="25"/>
      <c r="B153" s="16"/>
      <c r="C153" s="16" t="s">
        <v>67</v>
      </c>
      <c r="D153" s="19">
        <v>229250</v>
      </c>
      <c r="E153" s="19">
        <v>229250</v>
      </c>
      <c r="F153" s="19">
        <v>34934</v>
      </c>
      <c r="G153" s="63">
        <f t="shared" si="4"/>
        <v>15.238386041439478</v>
      </c>
      <c r="H153" s="71">
        <f t="shared" si="5"/>
        <v>0.11600771281598976</v>
      </c>
      <c r="I153" s="55"/>
      <c r="K153" s="76"/>
      <c r="L153" s="77"/>
    </row>
    <row r="154" spans="1:12" ht="15" customHeight="1">
      <c r="A154" s="25"/>
      <c r="B154" s="16"/>
      <c r="C154" s="16" t="s">
        <v>226</v>
      </c>
      <c r="D154" s="19">
        <v>21500</v>
      </c>
      <c r="E154" s="19">
        <v>21500</v>
      </c>
      <c r="F154" s="19">
        <v>3242</v>
      </c>
      <c r="G154" s="63">
        <f t="shared" si="4"/>
        <v>15.07906976744186</v>
      </c>
      <c r="H154" s="71">
        <f t="shared" si="5"/>
        <v>0.010765930181182768</v>
      </c>
      <c r="I154" s="55"/>
      <c r="K154" s="76"/>
      <c r="L154" s="77"/>
    </row>
    <row r="155" spans="1:12" ht="15" customHeight="1">
      <c r="A155" s="24"/>
      <c r="B155" s="15" t="s">
        <v>119</v>
      </c>
      <c r="C155" s="16" t="s">
        <v>120</v>
      </c>
      <c r="D155" s="19">
        <f>D156</f>
        <v>1950420</v>
      </c>
      <c r="E155" s="19">
        <v>1950420</v>
      </c>
      <c r="F155" s="19">
        <f>F156</f>
        <v>971537</v>
      </c>
      <c r="G155" s="63">
        <f t="shared" si="4"/>
        <v>49.811681586530085</v>
      </c>
      <c r="H155" s="71">
        <f t="shared" si="5"/>
        <v>3.226249077864208</v>
      </c>
      <c r="I155" s="55"/>
      <c r="K155" s="76"/>
      <c r="L155" s="77"/>
    </row>
    <row r="156" spans="1:12" ht="15" customHeight="1">
      <c r="A156" s="24"/>
      <c r="B156" s="15"/>
      <c r="C156" s="16" t="s">
        <v>16</v>
      </c>
      <c r="D156" s="19">
        <v>1950420</v>
      </c>
      <c r="E156" s="19">
        <v>1950420</v>
      </c>
      <c r="F156" s="19">
        <v>971537</v>
      </c>
      <c r="G156" s="63">
        <f t="shared" si="4"/>
        <v>49.811681586530085</v>
      </c>
      <c r="H156" s="71">
        <f t="shared" si="5"/>
        <v>3.226249077864208</v>
      </c>
      <c r="I156" s="55"/>
      <c r="K156" s="76"/>
      <c r="L156" s="77"/>
    </row>
    <row r="157" spans="1:12" ht="15" customHeight="1">
      <c r="A157" s="24"/>
      <c r="B157" s="15"/>
      <c r="C157" s="16" t="s">
        <v>214</v>
      </c>
      <c r="D157" s="19">
        <v>279420</v>
      </c>
      <c r="E157" s="19">
        <v>326810</v>
      </c>
      <c r="F157" s="19">
        <v>139732</v>
      </c>
      <c r="G157" s="63">
        <f t="shared" si="4"/>
        <v>42.75634160521404</v>
      </c>
      <c r="H157" s="71">
        <f t="shared" si="5"/>
        <v>0.46401756819155787</v>
      </c>
      <c r="I157" s="55"/>
      <c r="K157" s="76"/>
      <c r="L157" s="77"/>
    </row>
    <row r="158" spans="1:12" ht="15" customHeight="1">
      <c r="A158" s="24"/>
      <c r="B158" s="15"/>
      <c r="C158" s="16" t="s">
        <v>198</v>
      </c>
      <c r="D158" s="19">
        <v>138000</v>
      </c>
      <c r="E158" s="19">
        <v>138000</v>
      </c>
      <c r="F158" s="19">
        <v>71357</v>
      </c>
      <c r="G158" s="63">
        <f t="shared" si="4"/>
        <v>51.70797101449275</v>
      </c>
      <c r="H158" s="71">
        <f t="shared" si="5"/>
        <v>0.2369600493333309</v>
      </c>
      <c r="I158" s="55"/>
      <c r="K158" s="76"/>
      <c r="L158" s="77"/>
    </row>
    <row r="159" spans="1:12" ht="15" customHeight="1">
      <c r="A159" s="24"/>
      <c r="B159" s="15"/>
      <c r="C159" s="16" t="s">
        <v>226</v>
      </c>
      <c r="D159" s="19">
        <v>1533000</v>
      </c>
      <c r="E159" s="19">
        <v>1482529</v>
      </c>
      <c r="F159" s="19">
        <v>758958</v>
      </c>
      <c r="G159" s="63">
        <f t="shared" si="4"/>
        <v>51.19346737905296</v>
      </c>
      <c r="H159" s="71">
        <f t="shared" si="5"/>
        <v>2.5203235158698676</v>
      </c>
      <c r="I159" s="55"/>
      <c r="K159" s="76"/>
      <c r="L159" s="77"/>
    </row>
    <row r="160" spans="1:12" ht="15" customHeight="1">
      <c r="A160" s="24"/>
      <c r="B160" s="15" t="s">
        <v>122</v>
      </c>
      <c r="C160" s="16" t="s">
        <v>123</v>
      </c>
      <c r="D160" s="19">
        <f>D161</f>
        <v>621890</v>
      </c>
      <c r="E160" s="19">
        <v>621890</v>
      </c>
      <c r="F160" s="19">
        <f>F161</f>
        <v>308734</v>
      </c>
      <c r="G160" s="63">
        <f t="shared" si="4"/>
        <v>49.64447088713438</v>
      </c>
      <c r="H160" s="71">
        <f t="shared" si="5"/>
        <v>1.0252340186789883</v>
      </c>
      <c r="I160" s="55"/>
      <c r="K160" s="76"/>
      <c r="L160" s="77"/>
    </row>
    <row r="161" spans="1:12" ht="15" customHeight="1">
      <c r="A161" s="24"/>
      <c r="B161" s="15"/>
      <c r="C161" s="16" t="s">
        <v>16</v>
      </c>
      <c r="D161" s="19">
        <v>621890</v>
      </c>
      <c r="E161" s="19">
        <v>621890</v>
      </c>
      <c r="F161" s="19">
        <v>308734</v>
      </c>
      <c r="G161" s="63">
        <f t="shared" si="4"/>
        <v>49.64447088713438</v>
      </c>
      <c r="H161" s="71">
        <f t="shared" si="5"/>
        <v>1.0252340186789883</v>
      </c>
      <c r="I161" s="55"/>
      <c r="K161" s="76"/>
      <c r="L161" s="77"/>
    </row>
    <row r="162" spans="1:12" ht="15" customHeight="1">
      <c r="A162" s="24"/>
      <c r="B162" s="15"/>
      <c r="C162" s="15" t="s">
        <v>215</v>
      </c>
      <c r="D162" s="19">
        <v>531970</v>
      </c>
      <c r="E162" s="19">
        <v>531025</v>
      </c>
      <c r="F162" s="19">
        <v>261446</v>
      </c>
      <c r="G162" s="63">
        <f t="shared" si="4"/>
        <v>49.23421684478132</v>
      </c>
      <c r="H162" s="71">
        <f t="shared" si="5"/>
        <v>0.8682015367518537</v>
      </c>
      <c r="I162" s="55"/>
      <c r="K162" s="76"/>
      <c r="L162" s="77"/>
    </row>
    <row r="163" spans="1:12" ht="15" customHeight="1">
      <c r="A163" s="24"/>
      <c r="B163" s="15"/>
      <c r="C163" s="16" t="s">
        <v>226</v>
      </c>
      <c r="D163" s="19">
        <v>400</v>
      </c>
      <c r="E163" s="19">
        <v>400</v>
      </c>
      <c r="F163" s="19">
        <v>200</v>
      </c>
      <c r="G163" s="63">
        <f t="shared" si="4"/>
        <v>50</v>
      </c>
      <c r="H163" s="71">
        <f t="shared" si="5"/>
        <v>0.0006641536200606273</v>
      </c>
      <c r="I163" s="55"/>
      <c r="K163" s="76"/>
      <c r="L163" s="77"/>
    </row>
    <row r="164" spans="1:12" ht="29.25" customHeight="1">
      <c r="A164" s="24"/>
      <c r="B164" s="15">
        <v>85220</v>
      </c>
      <c r="C164" s="16" t="s">
        <v>192</v>
      </c>
      <c r="D164" s="19">
        <f>D165</f>
        <v>59500</v>
      </c>
      <c r="E164" s="19">
        <v>59500</v>
      </c>
      <c r="F164" s="19">
        <f>F165</f>
        <v>29743</v>
      </c>
      <c r="G164" s="63">
        <f t="shared" si="4"/>
        <v>49.98823529411764</v>
      </c>
      <c r="H164" s="71">
        <f t="shared" si="5"/>
        <v>0.0987696056073162</v>
      </c>
      <c r="I164" s="55"/>
      <c r="K164" s="76"/>
      <c r="L164" s="77"/>
    </row>
    <row r="165" spans="1:12" ht="15" customHeight="1">
      <c r="A165" s="24"/>
      <c r="B165" s="15"/>
      <c r="C165" s="16" t="s">
        <v>16</v>
      </c>
      <c r="D165" s="19">
        <v>59500</v>
      </c>
      <c r="E165" s="19">
        <v>59500</v>
      </c>
      <c r="F165" s="19">
        <v>29743</v>
      </c>
      <c r="G165" s="63">
        <f t="shared" si="4"/>
        <v>49.98823529411764</v>
      </c>
      <c r="H165" s="71">
        <f t="shared" si="5"/>
        <v>0.0987696056073162</v>
      </c>
      <c r="I165" s="55"/>
      <c r="K165" s="76"/>
      <c r="L165" s="77"/>
    </row>
    <row r="166" spans="1:12" ht="15" customHeight="1">
      <c r="A166" s="24"/>
      <c r="B166" s="15"/>
      <c r="C166" s="16" t="s">
        <v>194</v>
      </c>
      <c r="D166" s="19">
        <v>59500</v>
      </c>
      <c r="E166" s="19">
        <v>59500</v>
      </c>
      <c r="F166" s="19">
        <v>29743</v>
      </c>
      <c r="G166" s="63">
        <f t="shared" si="4"/>
        <v>49.98823529411764</v>
      </c>
      <c r="H166" s="71">
        <f t="shared" si="5"/>
        <v>0.0987696056073162</v>
      </c>
      <c r="I166" s="55"/>
      <c r="K166" s="76"/>
      <c r="L166" s="77"/>
    </row>
    <row r="167" spans="1:12" ht="15" customHeight="1">
      <c r="A167" s="24"/>
      <c r="B167" s="15" t="s">
        <v>124</v>
      </c>
      <c r="C167" s="16" t="s">
        <v>11</v>
      </c>
      <c r="D167" s="19">
        <f>D168</f>
        <v>7200</v>
      </c>
      <c r="E167" s="19">
        <v>7200</v>
      </c>
      <c r="F167" s="19">
        <f>F168</f>
        <v>5400</v>
      </c>
      <c r="G167" s="63">
        <f t="shared" si="4"/>
        <v>75</v>
      </c>
      <c r="H167" s="71">
        <f t="shared" si="5"/>
        <v>0.017932147741636935</v>
      </c>
      <c r="I167" s="55"/>
      <c r="K167" s="76"/>
      <c r="L167" s="77"/>
    </row>
    <row r="168" spans="1:12" ht="15" customHeight="1">
      <c r="A168" s="24"/>
      <c r="B168" s="15"/>
      <c r="C168" s="16" t="s">
        <v>16</v>
      </c>
      <c r="D168" s="19">
        <v>7200</v>
      </c>
      <c r="E168" s="19">
        <v>7200</v>
      </c>
      <c r="F168" s="19">
        <v>5400</v>
      </c>
      <c r="G168" s="63">
        <f t="shared" si="4"/>
        <v>75</v>
      </c>
      <c r="H168" s="71">
        <f t="shared" si="5"/>
        <v>0.017932147741636935</v>
      </c>
      <c r="I168" s="55"/>
      <c r="K168" s="76"/>
      <c r="L168" s="77"/>
    </row>
    <row r="169" spans="1:12" ht="30" customHeight="1">
      <c r="A169" s="23" t="s">
        <v>125</v>
      </c>
      <c r="B169" s="12"/>
      <c r="C169" s="13" t="s">
        <v>126</v>
      </c>
      <c r="D169" s="18">
        <f>D170+D173</f>
        <v>3861761</v>
      </c>
      <c r="E169" s="18">
        <f>E170+E173</f>
        <v>3861761</v>
      </c>
      <c r="F169" s="18">
        <f>F170+F173</f>
        <v>2036325</v>
      </c>
      <c r="G169" s="66">
        <f t="shared" si="4"/>
        <v>52.73047710616996</v>
      </c>
      <c r="H169" s="71">
        <f t="shared" si="5"/>
        <v>6.762163101849785</v>
      </c>
      <c r="I169" s="55"/>
      <c r="K169" s="76"/>
      <c r="L169" s="77"/>
    </row>
    <row r="170" spans="1:12" ht="15" customHeight="1">
      <c r="A170" s="24"/>
      <c r="B170" s="15" t="s">
        <v>127</v>
      </c>
      <c r="C170" s="16" t="s">
        <v>128</v>
      </c>
      <c r="D170" s="20">
        <f>D172</f>
        <v>72336</v>
      </c>
      <c r="E170" s="20">
        <f>E172</f>
        <v>72336</v>
      </c>
      <c r="F170" s="20">
        <f>F171</f>
        <v>34524</v>
      </c>
      <c r="G170" s="63">
        <f t="shared" si="4"/>
        <v>47.72727272727273</v>
      </c>
      <c r="H170" s="71">
        <f t="shared" si="5"/>
        <v>0.11464619789486549</v>
      </c>
      <c r="I170" s="55"/>
      <c r="K170" s="76"/>
      <c r="L170" s="77"/>
    </row>
    <row r="171" spans="1:12" ht="15" customHeight="1">
      <c r="A171" s="24"/>
      <c r="B171" s="15"/>
      <c r="C171" s="16" t="s">
        <v>58</v>
      </c>
      <c r="D171" s="20">
        <v>72336</v>
      </c>
      <c r="E171" s="20">
        <v>72336</v>
      </c>
      <c r="F171" s="20">
        <v>34524</v>
      </c>
      <c r="G171" s="63">
        <f t="shared" si="4"/>
        <v>47.72727272727273</v>
      </c>
      <c r="H171" s="71">
        <f t="shared" si="5"/>
        <v>0.11464619789486549</v>
      </c>
      <c r="I171" s="55"/>
      <c r="K171" s="76"/>
      <c r="L171" s="77"/>
    </row>
    <row r="172" spans="1:12" ht="15" customHeight="1">
      <c r="A172" s="24"/>
      <c r="B172" s="15"/>
      <c r="C172" s="16" t="s">
        <v>202</v>
      </c>
      <c r="D172" s="20">
        <v>72336</v>
      </c>
      <c r="E172" s="20">
        <v>72336</v>
      </c>
      <c r="F172" s="20">
        <v>34524</v>
      </c>
      <c r="G172" s="63">
        <f t="shared" si="4"/>
        <v>47.72727272727273</v>
      </c>
      <c r="H172" s="71">
        <f t="shared" si="5"/>
        <v>0.11464619789486549</v>
      </c>
      <c r="I172" s="55"/>
      <c r="K172" s="76"/>
      <c r="L172" s="77"/>
    </row>
    <row r="173" spans="1:12" ht="15" customHeight="1">
      <c r="A173" s="24"/>
      <c r="B173" s="15" t="s">
        <v>129</v>
      </c>
      <c r="C173" s="16" t="s">
        <v>130</v>
      </c>
      <c r="D173" s="19">
        <f>D174</f>
        <v>3789425</v>
      </c>
      <c r="E173" s="19">
        <f>E174</f>
        <v>3789425</v>
      </c>
      <c r="F173" s="19">
        <f>F174</f>
        <v>2001801</v>
      </c>
      <c r="G173" s="63">
        <f t="shared" si="4"/>
        <v>52.82598283380724</v>
      </c>
      <c r="H173" s="71">
        <f t="shared" si="5"/>
        <v>6.6475169039549185</v>
      </c>
      <c r="I173" s="55"/>
      <c r="K173" s="76"/>
      <c r="L173" s="77"/>
    </row>
    <row r="174" spans="1:12" ht="15" customHeight="1">
      <c r="A174" s="24"/>
      <c r="B174" s="15"/>
      <c r="C174" s="16" t="s">
        <v>16</v>
      </c>
      <c r="D174" s="19">
        <v>3789425</v>
      </c>
      <c r="E174" s="19">
        <v>3789425</v>
      </c>
      <c r="F174" s="19">
        <v>2001801</v>
      </c>
      <c r="G174" s="63">
        <f t="shared" si="4"/>
        <v>52.82598283380724</v>
      </c>
      <c r="H174" s="71">
        <f t="shared" si="5"/>
        <v>6.6475169039549185</v>
      </c>
      <c r="I174" s="55"/>
      <c r="K174" s="76"/>
      <c r="L174" s="77"/>
    </row>
    <row r="175" spans="1:12" ht="15" customHeight="1">
      <c r="A175" s="24"/>
      <c r="B175" s="15"/>
      <c r="C175" s="16" t="s">
        <v>210</v>
      </c>
      <c r="D175" s="19">
        <v>3393800</v>
      </c>
      <c r="E175" s="19">
        <v>3393800</v>
      </c>
      <c r="F175" s="19">
        <v>1752282</v>
      </c>
      <c r="G175" s="63">
        <f t="shared" si="4"/>
        <v>51.631858094171726</v>
      </c>
      <c r="H175" s="71">
        <f t="shared" si="5"/>
        <v>5.81892216833538</v>
      </c>
      <c r="I175" s="55"/>
      <c r="K175" s="76"/>
      <c r="L175" s="77"/>
    </row>
    <row r="176" spans="1:12" ht="15" customHeight="1">
      <c r="A176" s="24"/>
      <c r="B176" s="15"/>
      <c r="C176" s="16" t="s">
        <v>226</v>
      </c>
      <c r="D176" s="19">
        <v>3000</v>
      </c>
      <c r="E176" s="19">
        <v>3000</v>
      </c>
      <c r="F176" s="19">
        <v>340</v>
      </c>
      <c r="G176" s="63">
        <f t="shared" si="4"/>
        <v>11.333333333333332</v>
      </c>
      <c r="H176" s="71">
        <f t="shared" si="5"/>
        <v>0.0011290611541030665</v>
      </c>
      <c r="I176" s="55"/>
      <c r="K176" s="76"/>
      <c r="L176" s="77"/>
    </row>
    <row r="177" spans="1:12" ht="15" customHeight="1">
      <c r="A177" s="23" t="s">
        <v>131</v>
      </c>
      <c r="B177" s="12"/>
      <c r="C177" s="13" t="s">
        <v>132</v>
      </c>
      <c r="D177" s="18">
        <f>D178+D183+D187+D191+D196+D199+D202+D206+D210+D212</f>
        <v>8632742</v>
      </c>
      <c r="E177" s="18">
        <f>E178+E183+E187+E191+E196+E199+E202+E206+E210+E212</f>
        <v>8353535</v>
      </c>
      <c r="F177" s="18">
        <f>F178+F183+F187+F191+F196+F199+F202+F206+F210+F212</f>
        <v>4536119</v>
      </c>
      <c r="G177" s="66">
        <f t="shared" si="4"/>
        <v>54.301789601647684</v>
      </c>
      <c r="H177" s="71">
        <f t="shared" si="5"/>
        <v>15.063399274378963</v>
      </c>
      <c r="I177" s="55"/>
      <c r="K177" s="76"/>
      <c r="L177" s="77"/>
    </row>
    <row r="178" spans="1:12" ht="15" customHeight="1">
      <c r="A178" s="24"/>
      <c r="B178" s="15" t="s">
        <v>133</v>
      </c>
      <c r="C178" s="16" t="s">
        <v>134</v>
      </c>
      <c r="D178" s="19">
        <f>D179+D181</f>
        <v>606556</v>
      </c>
      <c r="E178" s="19">
        <f>E179+E181</f>
        <v>549642</v>
      </c>
      <c r="F178" s="19">
        <f>F179</f>
        <v>254501</v>
      </c>
      <c r="G178" s="63">
        <f t="shared" si="4"/>
        <v>46.303048165897074</v>
      </c>
      <c r="H178" s="71">
        <f t="shared" si="5"/>
        <v>0.8451388022952484</v>
      </c>
      <c r="I178" s="55"/>
      <c r="K178" s="76"/>
      <c r="L178" s="77"/>
    </row>
    <row r="179" spans="1:12" ht="15" customHeight="1">
      <c r="A179" s="24"/>
      <c r="B179" s="15"/>
      <c r="C179" s="16" t="s">
        <v>16</v>
      </c>
      <c r="D179" s="19">
        <v>576606</v>
      </c>
      <c r="E179" s="19">
        <v>549642</v>
      </c>
      <c r="F179" s="19">
        <v>254501</v>
      </c>
      <c r="G179" s="63">
        <f t="shared" si="4"/>
        <v>46.303048165897074</v>
      </c>
      <c r="H179" s="71">
        <f t="shared" si="5"/>
        <v>0.8451388022952484</v>
      </c>
      <c r="I179" s="55"/>
      <c r="K179" s="76"/>
      <c r="L179" s="77"/>
    </row>
    <row r="180" spans="1:12" ht="15" customHeight="1">
      <c r="A180" s="24"/>
      <c r="B180" s="15"/>
      <c r="C180" s="16" t="s">
        <v>209</v>
      </c>
      <c r="D180" s="19">
        <v>214080</v>
      </c>
      <c r="E180" s="19">
        <v>214080</v>
      </c>
      <c r="F180" s="19">
        <v>117332</v>
      </c>
      <c r="G180" s="63">
        <f t="shared" si="4"/>
        <v>54.8075485799701</v>
      </c>
      <c r="H180" s="71">
        <f t="shared" si="5"/>
        <v>0.3896323627447676</v>
      </c>
      <c r="I180" s="55"/>
      <c r="K180" s="76"/>
      <c r="L180" s="77"/>
    </row>
    <row r="181" spans="1:12" ht="15" customHeight="1">
      <c r="A181" s="24"/>
      <c r="B181" s="15"/>
      <c r="C181" s="16" t="s">
        <v>67</v>
      </c>
      <c r="D181" s="19">
        <v>29950</v>
      </c>
      <c r="E181" s="19">
        <v>0</v>
      </c>
      <c r="F181" s="19"/>
      <c r="G181" s="63">
        <v>0</v>
      </c>
      <c r="H181" s="71">
        <f t="shared" si="5"/>
        <v>0</v>
      </c>
      <c r="I181" s="55"/>
      <c r="K181" s="76"/>
      <c r="L181" s="77"/>
    </row>
    <row r="182" spans="1:12" ht="15" customHeight="1">
      <c r="A182" s="24"/>
      <c r="B182" s="15"/>
      <c r="C182" s="16" t="s">
        <v>226</v>
      </c>
      <c r="D182" s="19">
        <v>1710</v>
      </c>
      <c r="E182" s="19">
        <v>1710</v>
      </c>
      <c r="F182" s="19">
        <v>1193</v>
      </c>
      <c r="G182" s="63">
        <f aca="true" t="shared" si="6" ref="G182:G240">F182/E182*100</f>
        <v>69.76608187134504</v>
      </c>
      <c r="H182" s="71">
        <f t="shared" si="5"/>
        <v>0.003961676343661642</v>
      </c>
      <c r="I182" s="55"/>
      <c r="K182" s="76"/>
      <c r="L182" s="77"/>
    </row>
    <row r="183" spans="1:12" ht="31.5" customHeight="1">
      <c r="A183" s="24"/>
      <c r="B183" s="15" t="s">
        <v>135</v>
      </c>
      <c r="C183" s="16" t="s">
        <v>136</v>
      </c>
      <c r="D183" s="19">
        <f>D184</f>
        <v>1070997</v>
      </c>
      <c r="E183" s="19">
        <f>E184</f>
        <v>1077909</v>
      </c>
      <c r="F183" s="19">
        <f>F184</f>
        <v>563839</v>
      </c>
      <c r="G183" s="63">
        <f t="shared" si="6"/>
        <v>52.30859005723117</v>
      </c>
      <c r="H183" s="71">
        <f aca="true" t="shared" si="7" ref="H183:H241">SUM((F183/30113515)*100)</f>
        <v>1.87237856490682</v>
      </c>
      <c r="I183" s="55"/>
      <c r="K183" s="76"/>
      <c r="L183" s="77"/>
    </row>
    <row r="184" spans="1:12" ht="15" customHeight="1">
      <c r="A184" s="24"/>
      <c r="B184" s="15"/>
      <c r="C184" s="16" t="s">
        <v>16</v>
      </c>
      <c r="D184" s="19">
        <v>1070997</v>
      </c>
      <c r="E184" s="19">
        <v>1077909</v>
      </c>
      <c r="F184" s="19">
        <v>563839</v>
      </c>
      <c r="G184" s="63">
        <f t="shared" si="6"/>
        <v>52.30859005723117</v>
      </c>
      <c r="H184" s="71">
        <f t="shared" si="7"/>
        <v>1.87237856490682</v>
      </c>
      <c r="I184" s="55"/>
      <c r="K184" s="76"/>
      <c r="L184" s="77"/>
    </row>
    <row r="185" spans="1:12" ht="15" customHeight="1">
      <c r="A185" s="24"/>
      <c r="B185" s="15"/>
      <c r="C185" s="16" t="s">
        <v>210</v>
      </c>
      <c r="D185" s="19">
        <v>941270</v>
      </c>
      <c r="E185" s="19">
        <v>942270</v>
      </c>
      <c r="F185" s="19">
        <v>489624</v>
      </c>
      <c r="G185" s="63">
        <f t="shared" si="6"/>
        <v>51.96217644624153</v>
      </c>
      <c r="H185" s="71">
        <f t="shared" si="7"/>
        <v>1.6259277603428226</v>
      </c>
      <c r="I185" s="55"/>
      <c r="K185" s="76"/>
      <c r="L185" s="77"/>
    </row>
    <row r="186" spans="1:12" ht="15" customHeight="1">
      <c r="A186" s="24"/>
      <c r="B186" s="15"/>
      <c r="C186" s="16" t="s">
        <v>226</v>
      </c>
      <c r="D186" s="19">
        <v>100</v>
      </c>
      <c r="E186" s="19">
        <v>100</v>
      </c>
      <c r="F186" s="19">
        <v>42</v>
      </c>
      <c r="G186" s="63">
        <f t="shared" si="6"/>
        <v>42</v>
      </c>
      <c r="H186" s="71">
        <f t="shared" si="7"/>
        <v>0.00013947226021273173</v>
      </c>
      <c r="I186" s="55"/>
      <c r="K186" s="76"/>
      <c r="L186" s="77"/>
    </row>
    <row r="187" spans="1:12" ht="15" customHeight="1">
      <c r="A187" s="24"/>
      <c r="B187" s="15" t="s">
        <v>137</v>
      </c>
      <c r="C187" s="16" t="s">
        <v>138</v>
      </c>
      <c r="D187" s="19">
        <f>D188</f>
        <v>737823</v>
      </c>
      <c r="E187" s="19">
        <f>E188</f>
        <v>748618</v>
      </c>
      <c r="F187" s="19">
        <f>F188</f>
        <v>401746</v>
      </c>
      <c r="G187" s="63">
        <f t="shared" si="6"/>
        <v>53.665020076995205</v>
      </c>
      <c r="H187" s="71">
        <f t="shared" si="7"/>
        <v>1.3341053012243838</v>
      </c>
      <c r="I187" s="55"/>
      <c r="K187" s="76"/>
      <c r="L187" s="77"/>
    </row>
    <row r="188" spans="1:12" ht="15" customHeight="1">
      <c r="A188" s="24"/>
      <c r="B188" s="15"/>
      <c r="C188" s="16" t="s">
        <v>16</v>
      </c>
      <c r="D188" s="19">
        <v>737823</v>
      </c>
      <c r="E188" s="19">
        <v>748618</v>
      </c>
      <c r="F188" s="19">
        <v>401746</v>
      </c>
      <c r="G188" s="63">
        <f t="shared" si="6"/>
        <v>53.665020076995205</v>
      </c>
      <c r="H188" s="71">
        <f t="shared" si="7"/>
        <v>1.3341053012243838</v>
      </c>
      <c r="I188" s="55"/>
      <c r="K188" s="76"/>
      <c r="L188" s="77"/>
    </row>
    <row r="189" spans="1:12" ht="15" customHeight="1">
      <c r="A189" s="24"/>
      <c r="B189" s="15"/>
      <c r="C189" s="16" t="s">
        <v>209</v>
      </c>
      <c r="D189" s="19">
        <v>466383</v>
      </c>
      <c r="E189" s="19">
        <v>466383</v>
      </c>
      <c r="F189" s="19">
        <v>244768</v>
      </c>
      <c r="G189" s="63">
        <f t="shared" si="6"/>
        <v>52.482187386761524</v>
      </c>
      <c r="H189" s="71">
        <f t="shared" si="7"/>
        <v>0.812817766374998</v>
      </c>
      <c r="I189" s="55"/>
      <c r="K189" s="76"/>
      <c r="L189" s="77"/>
    </row>
    <row r="190" spans="1:12" ht="15" customHeight="1">
      <c r="A190" s="24"/>
      <c r="B190" s="15"/>
      <c r="C190" s="16" t="s">
        <v>226</v>
      </c>
      <c r="D190" s="19">
        <v>1040</v>
      </c>
      <c r="E190" s="19">
        <v>1040</v>
      </c>
      <c r="F190" s="19">
        <v>375</v>
      </c>
      <c r="G190" s="63">
        <f t="shared" si="6"/>
        <v>36.05769230769231</v>
      </c>
      <c r="H190" s="71">
        <f t="shared" si="7"/>
        <v>0.0012452880376136763</v>
      </c>
      <c r="I190" s="55"/>
      <c r="K190" s="76"/>
      <c r="L190" s="77"/>
    </row>
    <row r="191" spans="1:12" ht="15" customHeight="1">
      <c r="A191" s="24"/>
      <c r="B191" s="15" t="s">
        <v>139</v>
      </c>
      <c r="C191" s="16" t="s">
        <v>140</v>
      </c>
      <c r="D191" s="19">
        <f>D192</f>
        <v>3157323</v>
      </c>
      <c r="E191" s="19">
        <v>2917323</v>
      </c>
      <c r="F191" s="19">
        <f>F192</f>
        <v>1614432</v>
      </c>
      <c r="G191" s="63">
        <f t="shared" si="6"/>
        <v>55.339501316789395</v>
      </c>
      <c r="H191" s="71">
        <f t="shared" si="7"/>
        <v>5.361154285708593</v>
      </c>
      <c r="I191" s="55"/>
      <c r="K191" s="76"/>
      <c r="L191" s="77"/>
    </row>
    <row r="192" spans="1:12" ht="15" customHeight="1">
      <c r="A192" s="24"/>
      <c r="B192" s="15"/>
      <c r="C192" s="16" t="s">
        <v>16</v>
      </c>
      <c r="D192" s="19">
        <v>3157323</v>
      </c>
      <c r="E192" s="19">
        <v>2917323</v>
      </c>
      <c r="F192" s="19">
        <v>1614432</v>
      </c>
      <c r="G192" s="63">
        <f t="shared" si="6"/>
        <v>55.339501316789395</v>
      </c>
      <c r="H192" s="71">
        <f t="shared" si="7"/>
        <v>5.361154285708593</v>
      </c>
      <c r="I192" s="55"/>
      <c r="K192" s="76"/>
      <c r="L192" s="77"/>
    </row>
    <row r="193" spans="1:12" ht="15" customHeight="1">
      <c r="A193" s="24"/>
      <c r="B193" s="15"/>
      <c r="C193" s="16" t="s">
        <v>209</v>
      </c>
      <c r="D193" s="19">
        <v>1614628</v>
      </c>
      <c r="E193" s="19">
        <v>1454628</v>
      </c>
      <c r="F193" s="19">
        <v>764741</v>
      </c>
      <c r="G193" s="63">
        <f t="shared" si="6"/>
        <v>52.572960234506695</v>
      </c>
      <c r="H193" s="71">
        <f t="shared" si="7"/>
        <v>2.5395275177939207</v>
      </c>
      <c r="I193" s="55"/>
      <c r="K193" s="76"/>
      <c r="L193" s="77"/>
    </row>
    <row r="194" spans="1:12" ht="15" customHeight="1">
      <c r="A194" s="24"/>
      <c r="B194" s="15"/>
      <c r="C194" s="16" t="s">
        <v>199</v>
      </c>
      <c r="D194" s="19">
        <v>806146</v>
      </c>
      <c r="E194" s="19">
        <v>726146</v>
      </c>
      <c r="F194" s="19">
        <v>446234</v>
      </c>
      <c r="G194" s="63">
        <f t="shared" si="6"/>
        <v>61.45238009986972</v>
      </c>
      <c r="H194" s="71">
        <f t="shared" si="7"/>
        <v>1.4818396324706697</v>
      </c>
      <c r="I194" s="55"/>
      <c r="K194" s="76"/>
      <c r="L194" s="77"/>
    </row>
    <row r="195" spans="1:12" ht="15" customHeight="1">
      <c r="A195" s="24"/>
      <c r="B195" s="15"/>
      <c r="C195" s="16" t="s">
        <v>226</v>
      </c>
      <c r="D195" s="19">
        <v>5500</v>
      </c>
      <c r="E195" s="19">
        <v>5500</v>
      </c>
      <c r="F195" s="19">
        <v>203</v>
      </c>
      <c r="G195" s="63">
        <f t="shared" si="6"/>
        <v>3.6909090909090914</v>
      </c>
      <c r="H195" s="71">
        <f t="shared" si="7"/>
        <v>0.0006741159243615366</v>
      </c>
      <c r="I195" s="55"/>
      <c r="K195" s="76"/>
      <c r="L195" s="77"/>
    </row>
    <row r="196" spans="1:12" ht="15" customHeight="1">
      <c r="A196" s="24"/>
      <c r="B196" s="15" t="s">
        <v>141</v>
      </c>
      <c r="C196" s="16" t="s">
        <v>142</v>
      </c>
      <c r="D196" s="19">
        <f>D197</f>
        <v>36208</v>
      </c>
      <c r="E196" s="19">
        <v>36208</v>
      </c>
      <c r="F196" s="19">
        <f>F197</f>
        <v>28720</v>
      </c>
      <c r="G196" s="63">
        <f t="shared" si="6"/>
        <v>79.3194874060981</v>
      </c>
      <c r="H196" s="71">
        <f t="shared" si="7"/>
        <v>0.09537245984070608</v>
      </c>
      <c r="I196" s="55"/>
      <c r="K196" s="76"/>
      <c r="L196" s="77"/>
    </row>
    <row r="197" spans="1:12" ht="15" customHeight="1">
      <c r="A197" s="24"/>
      <c r="B197" s="15"/>
      <c r="C197" s="16" t="s">
        <v>16</v>
      </c>
      <c r="D197" s="19">
        <v>36208</v>
      </c>
      <c r="E197" s="19">
        <v>36208</v>
      </c>
      <c r="F197" s="19">
        <v>28720</v>
      </c>
      <c r="G197" s="63">
        <f t="shared" si="6"/>
        <v>79.3194874060981</v>
      </c>
      <c r="H197" s="71">
        <f t="shared" si="7"/>
        <v>0.09537245984070608</v>
      </c>
      <c r="I197" s="55"/>
      <c r="K197" s="76"/>
      <c r="L197" s="77"/>
    </row>
    <row r="198" spans="1:12" ht="15" customHeight="1">
      <c r="A198" s="24"/>
      <c r="B198" s="15"/>
      <c r="C198" s="16" t="s">
        <v>226</v>
      </c>
      <c r="D198" s="19">
        <v>36208</v>
      </c>
      <c r="E198" s="19">
        <v>36208</v>
      </c>
      <c r="F198" s="19">
        <v>28720</v>
      </c>
      <c r="G198" s="63">
        <f t="shared" si="6"/>
        <v>79.3194874060981</v>
      </c>
      <c r="H198" s="71">
        <f t="shared" si="7"/>
        <v>0.09537245984070608</v>
      </c>
      <c r="I198" s="55"/>
      <c r="K198" s="76"/>
      <c r="L198" s="77"/>
    </row>
    <row r="199" spans="1:12" ht="15" customHeight="1">
      <c r="A199" s="24"/>
      <c r="B199" s="15" t="s">
        <v>143</v>
      </c>
      <c r="C199" s="16" t="s">
        <v>144</v>
      </c>
      <c r="D199" s="19">
        <f>D200</f>
        <v>392246</v>
      </c>
      <c r="E199" s="19">
        <f>E200</f>
        <v>392246</v>
      </c>
      <c r="F199" s="19">
        <f>F200</f>
        <v>198762</v>
      </c>
      <c r="G199" s="63">
        <f t="shared" si="6"/>
        <v>50.672792074361496</v>
      </c>
      <c r="H199" s="71">
        <f t="shared" si="7"/>
        <v>0.660042509152452</v>
      </c>
      <c r="I199" s="55"/>
      <c r="K199" s="76"/>
      <c r="L199" s="77"/>
    </row>
    <row r="200" spans="1:12" ht="15" customHeight="1">
      <c r="A200" s="24"/>
      <c r="B200" s="15"/>
      <c r="C200" s="16" t="s">
        <v>16</v>
      </c>
      <c r="D200" s="19">
        <v>392246</v>
      </c>
      <c r="E200" s="19">
        <v>392246</v>
      </c>
      <c r="F200" s="19">
        <v>198762</v>
      </c>
      <c r="G200" s="63">
        <f t="shared" si="6"/>
        <v>50.672792074361496</v>
      </c>
      <c r="H200" s="71">
        <f t="shared" si="7"/>
        <v>0.660042509152452</v>
      </c>
      <c r="I200" s="55"/>
      <c r="K200" s="76"/>
      <c r="L200" s="77"/>
    </row>
    <row r="201" spans="1:12" ht="15" customHeight="1">
      <c r="A201" s="24"/>
      <c r="B201" s="15"/>
      <c r="C201" s="16" t="s">
        <v>200</v>
      </c>
      <c r="D201" s="19">
        <v>392246</v>
      </c>
      <c r="E201" s="19">
        <v>392246</v>
      </c>
      <c r="F201" s="19">
        <v>198762</v>
      </c>
      <c r="G201" s="63">
        <f t="shared" si="6"/>
        <v>50.672792074361496</v>
      </c>
      <c r="H201" s="71">
        <f t="shared" si="7"/>
        <v>0.660042509152452</v>
      </c>
      <c r="I201" s="55"/>
      <c r="K201" s="76"/>
      <c r="L201" s="77"/>
    </row>
    <row r="202" spans="1:12" ht="15" customHeight="1">
      <c r="A202" s="24"/>
      <c r="B202" s="15">
        <v>85420</v>
      </c>
      <c r="C202" s="16" t="s">
        <v>182</v>
      </c>
      <c r="D202" s="19">
        <f>D203</f>
        <v>1364078</v>
      </c>
      <c r="E202" s="19">
        <f>E203</f>
        <v>1364078</v>
      </c>
      <c r="F202" s="19">
        <f>F203</f>
        <v>860429</v>
      </c>
      <c r="G202" s="63">
        <f t="shared" si="6"/>
        <v>63.07769790290585</v>
      </c>
      <c r="H202" s="71">
        <f t="shared" si="7"/>
        <v>2.8572851757757274</v>
      </c>
      <c r="I202" s="55"/>
      <c r="K202" s="76"/>
      <c r="L202" s="77"/>
    </row>
    <row r="203" spans="1:12" ht="15" customHeight="1">
      <c r="A203" s="24"/>
      <c r="B203" s="15"/>
      <c r="C203" s="16" t="s">
        <v>16</v>
      </c>
      <c r="D203" s="19">
        <v>1364078</v>
      </c>
      <c r="E203" s="19">
        <v>1364078</v>
      </c>
      <c r="F203" s="19">
        <v>860429</v>
      </c>
      <c r="G203" s="63">
        <f t="shared" si="6"/>
        <v>63.07769790290585</v>
      </c>
      <c r="H203" s="71">
        <f t="shared" si="7"/>
        <v>2.8572851757757274</v>
      </c>
      <c r="I203" s="55"/>
      <c r="K203" s="76"/>
      <c r="L203" s="77"/>
    </row>
    <row r="204" spans="1:12" ht="15" customHeight="1">
      <c r="A204" s="24"/>
      <c r="B204" s="15"/>
      <c r="C204" s="16" t="s">
        <v>216</v>
      </c>
      <c r="D204" s="19">
        <v>1047941</v>
      </c>
      <c r="E204" s="19">
        <v>1047941</v>
      </c>
      <c r="F204" s="19">
        <v>685701</v>
      </c>
      <c r="G204" s="63">
        <f t="shared" si="6"/>
        <v>65.43316847036236</v>
      </c>
      <c r="H204" s="71">
        <f t="shared" si="7"/>
        <v>2.277054007145961</v>
      </c>
      <c r="I204" s="55"/>
      <c r="K204" s="76"/>
      <c r="L204" s="77"/>
    </row>
    <row r="205" spans="1:12" ht="15" customHeight="1">
      <c r="A205" s="24"/>
      <c r="B205" s="15"/>
      <c r="C205" s="16" t="s">
        <v>226</v>
      </c>
      <c r="D205" s="19">
        <v>1000</v>
      </c>
      <c r="E205" s="19">
        <v>1000</v>
      </c>
      <c r="F205" s="19">
        <v>0</v>
      </c>
      <c r="G205" s="63">
        <f t="shared" si="6"/>
        <v>0</v>
      </c>
      <c r="H205" s="71">
        <f t="shared" si="7"/>
        <v>0</v>
      </c>
      <c r="I205" s="55"/>
      <c r="K205" s="76"/>
      <c r="L205" s="77"/>
    </row>
    <row r="206" spans="1:12" ht="15" customHeight="1">
      <c r="A206" s="24"/>
      <c r="B206" s="15">
        <v>85421</v>
      </c>
      <c r="C206" s="16" t="s">
        <v>183</v>
      </c>
      <c r="D206" s="19">
        <f>D207</f>
        <v>1184786</v>
      </c>
      <c r="E206" s="19">
        <f>E207</f>
        <v>1184786</v>
      </c>
      <c r="F206" s="19">
        <f>F207</f>
        <v>567079</v>
      </c>
      <c r="G206" s="63">
        <f t="shared" si="6"/>
        <v>47.863411620326374</v>
      </c>
      <c r="H206" s="71">
        <f t="shared" si="7"/>
        <v>1.8831378535518022</v>
      </c>
      <c r="I206" s="55"/>
      <c r="K206" s="76"/>
      <c r="L206" s="77"/>
    </row>
    <row r="207" spans="1:12" ht="15" customHeight="1">
      <c r="A207" s="24"/>
      <c r="B207" s="15"/>
      <c r="C207" s="16" t="s">
        <v>16</v>
      </c>
      <c r="D207" s="19">
        <v>1184786</v>
      </c>
      <c r="E207" s="19">
        <v>1184786</v>
      </c>
      <c r="F207" s="19">
        <v>567079</v>
      </c>
      <c r="G207" s="63">
        <f t="shared" si="6"/>
        <v>47.863411620326374</v>
      </c>
      <c r="H207" s="71">
        <f t="shared" si="7"/>
        <v>1.8831378535518022</v>
      </c>
      <c r="I207" s="55"/>
      <c r="K207" s="76"/>
      <c r="L207" s="77"/>
    </row>
    <row r="208" spans="1:12" ht="15" customHeight="1">
      <c r="A208" s="24"/>
      <c r="B208" s="15"/>
      <c r="C208" s="16" t="s">
        <v>217</v>
      </c>
      <c r="D208" s="19">
        <v>840454</v>
      </c>
      <c r="E208" s="19">
        <v>840454</v>
      </c>
      <c r="F208" s="19">
        <v>419556</v>
      </c>
      <c r="G208" s="63">
        <f t="shared" si="6"/>
        <v>49.9201621980501</v>
      </c>
      <c r="H208" s="71">
        <f t="shared" si="7"/>
        <v>1.3932481810907826</v>
      </c>
      <c r="I208" s="55"/>
      <c r="K208" s="76"/>
      <c r="L208" s="77"/>
    </row>
    <row r="209" spans="1:12" ht="15" customHeight="1">
      <c r="A209" s="24"/>
      <c r="B209" s="15"/>
      <c r="C209" s="16" t="s">
        <v>226</v>
      </c>
      <c r="D209" s="19">
        <v>2000</v>
      </c>
      <c r="E209" s="19">
        <v>2000</v>
      </c>
      <c r="F209" s="19">
        <v>0</v>
      </c>
      <c r="G209" s="63">
        <f t="shared" si="6"/>
        <v>0</v>
      </c>
      <c r="H209" s="71">
        <f t="shared" si="7"/>
        <v>0</v>
      </c>
      <c r="I209" s="55"/>
      <c r="K209" s="76"/>
      <c r="L209" s="77"/>
    </row>
    <row r="210" spans="1:12" ht="15" customHeight="1">
      <c r="A210" s="23"/>
      <c r="B210" s="15" t="s">
        <v>146</v>
      </c>
      <c r="C210" s="16" t="s">
        <v>101</v>
      </c>
      <c r="D210" s="19">
        <f>D211</f>
        <v>13977</v>
      </c>
      <c r="E210" s="19">
        <f>E211</f>
        <v>13977</v>
      </c>
      <c r="F210" s="19">
        <f>F211</f>
        <v>2038</v>
      </c>
      <c r="G210" s="63">
        <f t="shared" si="6"/>
        <v>14.581097517349932</v>
      </c>
      <c r="H210" s="71">
        <f t="shared" si="7"/>
        <v>0.0067677253884177915</v>
      </c>
      <c r="I210" s="55"/>
      <c r="K210" s="76"/>
      <c r="L210" s="77"/>
    </row>
    <row r="211" spans="1:12" ht="15" customHeight="1">
      <c r="A211" s="23"/>
      <c r="B211" s="15"/>
      <c r="C211" s="16" t="s">
        <v>16</v>
      </c>
      <c r="D211" s="19">
        <v>13977</v>
      </c>
      <c r="E211" s="19">
        <v>13977</v>
      </c>
      <c r="F211" s="19">
        <v>2038</v>
      </c>
      <c r="G211" s="63">
        <f t="shared" si="6"/>
        <v>14.581097517349932</v>
      </c>
      <c r="H211" s="71">
        <f t="shared" si="7"/>
        <v>0.0067677253884177915</v>
      </c>
      <c r="I211" s="55"/>
      <c r="K211" s="76"/>
      <c r="L211" s="77"/>
    </row>
    <row r="212" spans="1:12" ht="15" customHeight="1">
      <c r="A212" s="23"/>
      <c r="B212" s="15" t="s">
        <v>147</v>
      </c>
      <c r="C212" s="16" t="s">
        <v>11</v>
      </c>
      <c r="D212" s="19">
        <f>D213</f>
        <v>68748</v>
      </c>
      <c r="E212" s="19">
        <v>68748</v>
      </c>
      <c r="F212" s="19">
        <f>F213</f>
        <v>44573</v>
      </c>
      <c r="G212" s="63">
        <f t="shared" si="6"/>
        <v>64.8353406644557</v>
      </c>
      <c r="H212" s="71">
        <f t="shared" si="7"/>
        <v>0.1480165965348117</v>
      </c>
      <c r="I212" s="55"/>
      <c r="K212" s="76"/>
      <c r="L212" s="77"/>
    </row>
    <row r="213" spans="1:12" ht="15" customHeight="1">
      <c r="A213" s="23"/>
      <c r="B213" s="15"/>
      <c r="C213" s="16" t="s">
        <v>148</v>
      </c>
      <c r="D213" s="19">
        <v>68748</v>
      </c>
      <c r="E213" s="19">
        <v>68748</v>
      </c>
      <c r="F213" s="19">
        <v>44573</v>
      </c>
      <c r="G213" s="63">
        <f t="shared" si="6"/>
        <v>64.8353406644557</v>
      </c>
      <c r="H213" s="71">
        <f t="shared" si="7"/>
        <v>0.1480165965348117</v>
      </c>
      <c r="I213" s="55"/>
      <c r="K213" s="76"/>
      <c r="L213" s="77"/>
    </row>
    <row r="214" spans="1:12" ht="15" customHeight="1">
      <c r="A214" s="23"/>
      <c r="B214" s="15"/>
      <c r="C214" s="16" t="s">
        <v>226</v>
      </c>
      <c r="D214" s="19">
        <v>5086</v>
      </c>
      <c r="E214" s="19">
        <v>5086</v>
      </c>
      <c r="F214" s="19">
        <v>0</v>
      </c>
      <c r="G214" s="63">
        <f t="shared" si="6"/>
        <v>0</v>
      </c>
      <c r="H214" s="71">
        <f t="shared" si="7"/>
        <v>0</v>
      </c>
      <c r="I214" s="55"/>
      <c r="K214" s="76"/>
      <c r="L214" s="77"/>
    </row>
    <row r="215" spans="1:12" ht="30" customHeight="1">
      <c r="A215" s="23" t="s">
        <v>149</v>
      </c>
      <c r="B215" s="12"/>
      <c r="C215" s="13" t="s">
        <v>150</v>
      </c>
      <c r="D215" s="18">
        <f>D219+D216</f>
        <v>83000</v>
      </c>
      <c r="E215" s="18">
        <f>E219+E216</f>
        <v>83000</v>
      </c>
      <c r="F215" s="18">
        <f>F219+F216</f>
        <v>20313</v>
      </c>
      <c r="G215" s="66">
        <f t="shared" si="6"/>
        <v>24.473493975903615</v>
      </c>
      <c r="H215" s="71">
        <f t="shared" si="7"/>
        <v>0.0674547624214576</v>
      </c>
      <c r="I215" s="55"/>
      <c r="K215" s="76"/>
      <c r="L215" s="77"/>
    </row>
    <row r="216" spans="1:12" ht="15" customHeight="1">
      <c r="A216" s="24"/>
      <c r="B216" s="15">
        <v>90002</v>
      </c>
      <c r="C216" s="16" t="s">
        <v>205</v>
      </c>
      <c r="D216" s="20">
        <v>60000</v>
      </c>
      <c r="E216" s="20">
        <v>60000</v>
      </c>
      <c r="F216" s="20">
        <v>0</v>
      </c>
      <c r="G216" s="63">
        <f t="shared" si="6"/>
        <v>0</v>
      </c>
      <c r="H216" s="71">
        <f t="shared" si="7"/>
        <v>0</v>
      </c>
      <c r="I216" s="55"/>
      <c r="K216" s="76"/>
      <c r="L216" s="77"/>
    </row>
    <row r="217" spans="1:12" ht="15" customHeight="1">
      <c r="A217" s="24"/>
      <c r="B217" s="15"/>
      <c r="C217" s="16" t="s">
        <v>58</v>
      </c>
      <c r="D217" s="20">
        <v>60000</v>
      </c>
      <c r="E217" s="20">
        <v>60000</v>
      </c>
      <c r="F217" s="20">
        <v>0</v>
      </c>
      <c r="G217" s="63">
        <f t="shared" si="6"/>
        <v>0</v>
      </c>
      <c r="H217" s="71">
        <f t="shared" si="7"/>
        <v>0</v>
      </c>
      <c r="I217" s="55"/>
      <c r="K217" s="76"/>
      <c r="L217" s="77"/>
    </row>
    <row r="218" spans="1:12" ht="15" customHeight="1">
      <c r="A218" s="24"/>
      <c r="B218" s="15"/>
      <c r="C218" s="16" t="s">
        <v>206</v>
      </c>
      <c r="D218" s="20">
        <v>60000</v>
      </c>
      <c r="E218" s="20">
        <v>60000</v>
      </c>
      <c r="F218" s="20">
        <v>0</v>
      </c>
      <c r="G218" s="63">
        <f t="shared" si="6"/>
        <v>0</v>
      </c>
      <c r="H218" s="71">
        <f t="shared" si="7"/>
        <v>0</v>
      </c>
      <c r="I218" s="55"/>
      <c r="K218" s="76"/>
      <c r="L218" s="77"/>
    </row>
    <row r="219" spans="1:12" ht="15" customHeight="1">
      <c r="A219" s="24"/>
      <c r="B219" s="15">
        <v>90095</v>
      </c>
      <c r="C219" s="16" t="s">
        <v>11</v>
      </c>
      <c r="D219" s="20">
        <v>23000</v>
      </c>
      <c r="E219" s="20">
        <v>23000</v>
      </c>
      <c r="F219" s="20">
        <f>F220</f>
        <v>20313</v>
      </c>
      <c r="G219" s="63">
        <f t="shared" si="6"/>
        <v>88.31739130434782</v>
      </c>
      <c r="H219" s="71">
        <f t="shared" si="7"/>
        <v>0.0674547624214576</v>
      </c>
      <c r="I219" s="55"/>
      <c r="K219" s="76"/>
      <c r="L219" s="77"/>
    </row>
    <row r="220" spans="1:12" ht="15" customHeight="1">
      <c r="A220" s="24"/>
      <c r="B220" s="15"/>
      <c r="C220" s="16" t="s">
        <v>58</v>
      </c>
      <c r="D220" s="20">
        <v>23000</v>
      </c>
      <c r="E220" s="20">
        <v>23000</v>
      </c>
      <c r="F220" s="20">
        <v>20313</v>
      </c>
      <c r="G220" s="63">
        <f t="shared" si="6"/>
        <v>88.31739130434782</v>
      </c>
      <c r="H220" s="71">
        <f t="shared" si="7"/>
        <v>0.0674547624214576</v>
      </c>
      <c r="I220" s="55"/>
      <c r="K220" s="76"/>
      <c r="L220" s="77"/>
    </row>
    <row r="221" spans="1:12" ht="30" customHeight="1">
      <c r="A221" s="23" t="s">
        <v>153</v>
      </c>
      <c r="B221" s="12"/>
      <c r="C221" s="13" t="s">
        <v>154</v>
      </c>
      <c r="D221" s="18">
        <f>D222+D226</f>
        <v>106000</v>
      </c>
      <c r="E221" s="18">
        <f>E222+E226</f>
        <v>106000</v>
      </c>
      <c r="F221" s="18">
        <f>F222+F226</f>
        <v>38500</v>
      </c>
      <c r="G221" s="66">
        <f t="shared" si="6"/>
        <v>36.32075471698113</v>
      </c>
      <c r="H221" s="71">
        <f t="shared" si="7"/>
        <v>0.12784957186167076</v>
      </c>
      <c r="I221" s="55"/>
      <c r="K221" s="76"/>
      <c r="L221" s="77"/>
    </row>
    <row r="222" spans="1:12" ht="15" customHeight="1">
      <c r="A222" s="24"/>
      <c r="B222" s="15" t="s">
        <v>155</v>
      </c>
      <c r="C222" s="16" t="s">
        <v>156</v>
      </c>
      <c r="D222" s="19">
        <v>46000</v>
      </c>
      <c r="E222" s="19">
        <v>46000</v>
      </c>
      <c r="F222" s="19">
        <v>8500</v>
      </c>
      <c r="G222" s="63">
        <f t="shared" si="6"/>
        <v>18.478260869565215</v>
      </c>
      <c r="H222" s="71">
        <f t="shared" si="7"/>
        <v>0.028226528852576656</v>
      </c>
      <c r="I222" s="55"/>
      <c r="K222" s="76"/>
      <c r="L222" s="77"/>
    </row>
    <row r="223" spans="1:12" ht="15" customHeight="1">
      <c r="A223" s="24"/>
      <c r="B223" s="15"/>
      <c r="C223" s="16" t="s">
        <v>174</v>
      </c>
      <c r="D223" s="19">
        <v>27000</v>
      </c>
      <c r="E223" s="19">
        <v>27000</v>
      </c>
      <c r="F223" s="19">
        <v>6000</v>
      </c>
      <c r="G223" s="63">
        <f t="shared" si="6"/>
        <v>22.22222222222222</v>
      </c>
      <c r="H223" s="71">
        <f t="shared" si="7"/>
        <v>0.01992460860181882</v>
      </c>
      <c r="I223" s="55"/>
      <c r="K223" s="76"/>
      <c r="L223" s="77"/>
    </row>
    <row r="224" spans="1:12" ht="15" customHeight="1">
      <c r="A224" s="24"/>
      <c r="B224" s="15"/>
      <c r="C224" s="16" t="s">
        <v>16</v>
      </c>
      <c r="D224" s="19">
        <v>46000</v>
      </c>
      <c r="E224" s="19">
        <v>46000</v>
      </c>
      <c r="F224" s="19">
        <v>8500</v>
      </c>
      <c r="G224" s="63">
        <f t="shared" si="6"/>
        <v>18.478260869565215</v>
      </c>
      <c r="H224" s="71">
        <f t="shared" si="7"/>
        <v>0.028226528852576656</v>
      </c>
      <c r="I224" s="55"/>
      <c r="K224" s="76"/>
      <c r="L224" s="77"/>
    </row>
    <row r="225" spans="1:12" ht="15" customHeight="1">
      <c r="A225" s="24"/>
      <c r="B225" s="15"/>
      <c r="C225" s="16" t="s">
        <v>226</v>
      </c>
      <c r="D225" s="19">
        <v>0</v>
      </c>
      <c r="E225" s="19">
        <v>5000</v>
      </c>
      <c r="F225" s="19">
        <v>2500</v>
      </c>
      <c r="G225" s="63">
        <f t="shared" si="6"/>
        <v>50</v>
      </c>
      <c r="H225" s="71">
        <f t="shared" si="7"/>
        <v>0.00830192025075784</v>
      </c>
      <c r="I225" s="55"/>
      <c r="K225" s="76"/>
      <c r="L225" s="77"/>
    </row>
    <row r="226" spans="1:12" ht="15" customHeight="1">
      <c r="A226" s="24"/>
      <c r="B226" s="15" t="s">
        <v>157</v>
      </c>
      <c r="C226" s="16" t="s">
        <v>158</v>
      </c>
      <c r="D226" s="19">
        <v>60000</v>
      </c>
      <c r="E226" s="19">
        <v>60000</v>
      </c>
      <c r="F226" s="19">
        <f>F227</f>
        <v>30000</v>
      </c>
      <c r="G226" s="63">
        <f t="shared" si="6"/>
        <v>50</v>
      </c>
      <c r="H226" s="71">
        <f t="shared" si="7"/>
        <v>0.09962304300909408</v>
      </c>
      <c r="I226" s="55"/>
      <c r="K226" s="76"/>
      <c r="L226" s="77"/>
    </row>
    <row r="227" spans="1:12" ht="15" customHeight="1">
      <c r="A227" s="24"/>
      <c r="B227" s="15"/>
      <c r="C227" s="16" t="s">
        <v>16</v>
      </c>
      <c r="D227" s="19">
        <v>60000</v>
      </c>
      <c r="E227" s="19">
        <v>60000</v>
      </c>
      <c r="F227" s="19">
        <v>30000</v>
      </c>
      <c r="G227" s="63">
        <f t="shared" si="6"/>
        <v>50</v>
      </c>
      <c r="H227" s="71">
        <f t="shared" si="7"/>
        <v>0.09962304300909408</v>
      </c>
      <c r="I227" s="55"/>
      <c r="K227" s="76"/>
      <c r="L227" s="77"/>
    </row>
    <row r="228" spans="1:12" ht="30" customHeight="1">
      <c r="A228" s="26"/>
      <c r="B228" s="11"/>
      <c r="C228" s="50" t="s">
        <v>228</v>
      </c>
      <c r="D228" s="19">
        <v>60000</v>
      </c>
      <c r="E228" s="19">
        <v>60000</v>
      </c>
      <c r="F228" s="19">
        <v>30000</v>
      </c>
      <c r="G228" s="63">
        <f t="shared" si="6"/>
        <v>50</v>
      </c>
      <c r="H228" s="71">
        <f t="shared" si="7"/>
        <v>0.09962304300909408</v>
      </c>
      <c r="I228" s="55"/>
      <c r="K228" s="76"/>
      <c r="L228" s="77"/>
    </row>
    <row r="229" spans="1:12" ht="15" customHeight="1">
      <c r="A229" s="23" t="s">
        <v>159</v>
      </c>
      <c r="B229" s="12"/>
      <c r="C229" s="13" t="s">
        <v>222</v>
      </c>
      <c r="D229" s="18">
        <f>D230</f>
        <v>104000</v>
      </c>
      <c r="E229" s="18">
        <f>E230</f>
        <v>104000</v>
      </c>
      <c r="F229" s="18">
        <f>F230</f>
        <v>47255</v>
      </c>
      <c r="G229" s="66">
        <f t="shared" si="6"/>
        <v>45.4375</v>
      </c>
      <c r="H229" s="71">
        <f t="shared" si="7"/>
        <v>0.15692289657982472</v>
      </c>
      <c r="I229" s="55"/>
      <c r="K229" s="76"/>
      <c r="L229" s="77"/>
    </row>
    <row r="230" spans="1:12" ht="15" customHeight="1">
      <c r="A230" s="24"/>
      <c r="B230" s="15" t="s">
        <v>161</v>
      </c>
      <c r="C230" s="16" t="s">
        <v>223</v>
      </c>
      <c r="D230" s="19">
        <v>104000</v>
      </c>
      <c r="E230" s="19">
        <v>104000</v>
      </c>
      <c r="F230" s="19">
        <f>F231</f>
        <v>47255</v>
      </c>
      <c r="G230" s="63">
        <f t="shared" si="6"/>
        <v>45.4375</v>
      </c>
      <c r="H230" s="71">
        <f t="shared" si="7"/>
        <v>0.15692289657982472</v>
      </c>
      <c r="I230" s="55"/>
      <c r="K230" s="76"/>
      <c r="L230" s="77"/>
    </row>
    <row r="231" spans="1:12" ht="15" customHeight="1">
      <c r="A231" s="24"/>
      <c r="B231" s="15"/>
      <c r="C231" s="16" t="s">
        <v>16</v>
      </c>
      <c r="D231" s="19">
        <v>104000</v>
      </c>
      <c r="E231" s="19">
        <v>104000</v>
      </c>
      <c r="F231" s="19">
        <v>47255</v>
      </c>
      <c r="G231" s="63">
        <f t="shared" si="6"/>
        <v>45.4375</v>
      </c>
      <c r="H231" s="71">
        <f t="shared" si="7"/>
        <v>0.15692289657982472</v>
      </c>
      <c r="I231" s="55"/>
      <c r="K231" s="76"/>
      <c r="L231" s="77"/>
    </row>
    <row r="232" spans="1:12" ht="15" customHeight="1">
      <c r="A232" s="24"/>
      <c r="B232" s="15"/>
      <c r="C232" s="16" t="s">
        <v>163</v>
      </c>
      <c r="D232" s="19">
        <v>80000</v>
      </c>
      <c r="E232" s="19">
        <v>82000</v>
      </c>
      <c r="F232" s="19">
        <v>42000</v>
      </c>
      <c r="G232" s="63">
        <f t="shared" si="6"/>
        <v>51.21951219512195</v>
      </c>
      <c r="H232" s="71">
        <f t="shared" si="7"/>
        <v>0.13947226021273174</v>
      </c>
      <c r="I232" s="55"/>
      <c r="K232" s="76"/>
      <c r="L232" s="77"/>
    </row>
    <row r="233" spans="1:12" ht="15" customHeight="1">
      <c r="A233" s="23"/>
      <c r="B233" s="12"/>
      <c r="C233" s="13" t="s">
        <v>164</v>
      </c>
      <c r="D233" s="18">
        <f>D8+D14+D25+D37+D41+D45+D59+D80+D90+D97+D137+D143+D169+D177+D221+D229+D93+D215+D22</f>
        <v>60281711</v>
      </c>
      <c r="E233" s="18">
        <f>E8+E14+E25+E37+E41+E45+E59+E80+E90+E97+E137+E143+E169+E177+E221+E229+E93+E215+E22</f>
        <v>67199276</v>
      </c>
      <c r="F233" s="18">
        <f>F8+F14+F25+F37+F41+F45+F59+F80+F90+F97+F137+F143+F169+F177+F221+F229+F93+F215+F22</f>
        <v>30113515</v>
      </c>
      <c r="G233" s="66">
        <f t="shared" si="6"/>
        <v>44.81226107257465</v>
      </c>
      <c r="H233" s="71">
        <f t="shared" si="7"/>
        <v>100</v>
      </c>
      <c r="I233" s="55"/>
      <c r="K233" s="76"/>
      <c r="L233" s="77"/>
    </row>
    <row r="234" spans="1:12" ht="15" customHeight="1">
      <c r="A234" s="24"/>
      <c r="B234" s="15"/>
      <c r="C234" s="16" t="s">
        <v>165</v>
      </c>
      <c r="D234" s="20">
        <f>D10+D16+D20+D27+D31+D39+D43+D47+D52+D56+D61+D66+D69+D74+D78+D82+D84+D88+D92+D99+D104+D108+D113+D115+D119+D123+D127+D139+D142+D145+D150+D24+D156+D161+D165+D168+D171+D174+D179+D184+D188+D192+D197+D200+D203+D207+D211+D213+D224+D227+D231+D134+D86+D54+D216+D219+D33+D95+D96+D13</f>
        <v>59687162</v>
      </c>
      <c r="E234" s="20">
        <f>E10+E16+E20+E27+E31+E39+E43+E47+E52+E56+E61+E66+E69+E74+E78+E82+E84+E88+E92+E99+E104+E108+E113+E115+E119+E123+E127+E139+E142+E145+E150+E24+E156+E161+E165+E168+E171+E174+E179+E184+E188+E192+E197+E200+E203+E207+E211+E213+E224+E227+E231+E134+E86+E54+E216+E219+E33+E95+E96+E13+E130</f>
        <v>59778944</v>
      </c>
      <c r="F234" s="20">
        <f>F10+F16+F20+F27+F31+F39+F43+F47+F52+F56+F61+F66+F69+F74+F78+F82+F84+F88+F92+F99+F104+F108+F113+F115+F119+F123+F127+F139+F142+F145+F150+F24+F156+F161+F165+F168+F171+F174+F179+F184+F188+F192+F197+F200+F203+F207+F211+F213+F224+F227+F231+F134+F86+F54+F216+F219+F33+F95+F96+F13+F130</f>
        <v>30039526</v>
      </c>
      <c r="G234" s="63">
        <f t="shared" si="6"/>
        <v>50.25101480548068</v>
      </c>
      <c r="H234" s="71">
        <f t="shared" si="7"/>
        <v>99.75429968902667</v>
      </c>
      <c r="I234" s="55"/>
      <c r="K234" s="76"/>
      <c r="L234" s="77"/>
    </row>
    <row r="235" spans="1:12" ht="15" customHeight="1">
      <c r="A235" s="24"/>
      <c r="B235" s="15"/>
      <c r="C235" s="16" t="s">
        <v>218</v>
      </c>
      <c r="D235" s="20">
        <f>D17+D44+D58+D62+D70+D100+D105+D109+D116+D120+D124+D135+D146+D151+D157+D162+D175+D180+D185+D189+D193+D204+D208+D75+D35+D48+D140+D89+D12</f>
        <v>33847932</v>
      </c>
      <c r="E235" s="20">
        <f>E17+E44+E58+E62+E70+E100+E105+E109+E116+E120+E124+E135+E146+E151+E157+E162+E175+E180+E185+E189+E193+E204+E208+E75+E35+E48+E140+E89+E12+E131+E21</f>
        <v>33600905</v>
      </c>
      <c r="F235" s="20">
        <f>F17+F44+F58+F62+F70+F100+F105+F109+F116+F120+F124+F135+F146+F151+F157+F162+F175+F180+F185+F189+F193+F204+F208+F75+F35+F48+F140+F89+F12+F131+F21</f>
        <v>17111215</v>
      </c>
      <c r="G235" s="63">
        <f t="shared" si="6"/>
        <v>50.92486348209966</v>
      </c>
      <c r="H235" s="71">
        <f t="shared" si="7"/>
        <v>56.82237692942853</v>
      </c>
      <c r="I235" s="55"/>
      <c r="K235" s="76"/>
      <c r="L235" s="77"/>
    </row>
    <row r="236" spans="1:12" ht="15" customHeight="1">
      <c r="A236" s="24"/>
      <c r="B236" s="15"/>
      <c r="C236" s="16" t="s">
        <v>167</v>
      </c>
      <c r="D236" s="20">
        <f>D29+D101+D111+D147+D152+D158+D166+D172+D201+D228+D232+D223+D218+D194+D40</f>
        <v>4868771</v>
      </c>
      <c r="E236" s="20">
        <f>E29+E101+E111+E147+E152+E158+E166+E172+E201+E228+E232+E223+E218+E194+E40</f>
        <v>4828205</v>
      </c>
      <c r="F236" s="20">
        <f>F29+F101+F111+F147+F152+F158+F166+F172+F201+F228+F232+F223+F218+F194+F40</f>
        <v>2742742</v>
      </c>
      <c r="G236" s="63">
        <f t="shared" si="6"/>
        <v>56.80666003204089</v>
      </c>
      <c r="H236" s="71">
        <f t="shared" si="7"/>
        <v>9.108010140961625</v>
      </c>
      <c r="I236" s="55"/>
      <c r="K236" s="76"/>
      <c r="L236" s="77"/>
    </row>
    <row r="237" spans="1:12" ht="15" customHeight="1">
      <c r="A237" s="24"/>
      <c r="B237" s="15"/>
      <c r="C237" s="16" t="s">
        <v>226</v>
      </c>
      <c r="D237" s="20">
        <f>D18+D36+D50+D63+D72+D79+D102+D106+D110+D117+D121+D125+D136+D148+D154+D159+D176+D182+D186+D190+D195+D198+D205+D209+D214+D225+D163+D67</f>
        <v>2297370</v>
      </c>
      <c r="E237" s="20">
        <f>E18+E36+E50+E63+E72+E79+E102+E106+E110+E117+E121+E125+E136+E148+E154+E159+E176+E182+E186+E190+E195+E198+E205+E209+E214+E225+E163+E67+E132</f>
        <v>2247899</v>
      </c>
      <c r="F237" s="20">
        <f>F18+F36+F50+F63+F72+F79+F102+F106+F110+F117+F121+F125+F136+F148+F154+F159+F176+F182+F186+F190+F195+F198+F205+F209+F214+F225+F163+F67+F132</f>
        <v>1102324</v>
      </c>
      <c r="G237" s="63">
        <f t="shared" si="6"/>
        <v>49.03796834288373</v>
      </c>
      <c r="H237" s="71">
        <f t="shared" si="7"/>
        <v>3.6605623753985546</v>
      </c>
      <c r="I237" s="55"/>
      <c r="K237" s="76"/>
      <c r="L237" s="77"/>
    </row>
    <row r="238" spans="1:12" ht="30" customHeight="1">
      <c r="A238" s="24"/>
      <c r="B238" s="15"/>
      <c r="C238" s="15" t="s">
        <v>229</v>
      </c>
      <c r="D238" s="20">
        <f>D76+D128</f>
        <v>866287</v>
      </c>
      <c r="E238" s="20">
        <f>E76+E128</f>
        <v>989273</v>
      </c>
      <c r="F238" s="20">
        <f>F76+F128</f>
        <v>732206</v>
      </c>
      <c r="G238" s="63">
        <f t="shared" si="6"/>
        <v>74.01455412206742</v>
      </c>
      <c r="H238" s="71">
        <f t="shared" si="7"/>
        <v>2.4314863276505583</v>
      </c>
      <c r="I238" s="55"/>
      <c r="K238" s="76"/>
      <c r="L238" s="77"/>
    </row>
    <row r="239" spans="1:12" ht="15" customHeight="1">
      <c r="A239" s="24"/>
      <c r="B239" s="15"/>
      <c r="C239" s="16" t="s">
        <v>168</v>
      </c>
      <c r="D239" s="20">
        <f>D90</f>
        <v>649250</v>
      </c>
      <c r="E239" s="20">
        <f>E90</f>
        <v>600000</v>
      </c>
      <c r="F239" s="20">
        <f>F90</f>
        <v>251660</v>
      </c>
      <c r="G239" s="63">
        <f t="shared" si="6"/>
        <v>41.943333333333335</v>
      </c>
      <c r="H239" s="71">
        <f t="shared" si="7"/>
        <v>0.8357045001222873</v>
      </c>
      <c r="I239" s="55"/>
      <c r="K239" s="76"/>
      <c r="L239" s="77"/>
    </row>
    <row r="240" spans="1:12" ht="33" customHeight="1">
      <c r="A240" s="24"/>
      <c r="B240" s="15"/>
      <c r="C240" s="48" t="s">
        <v>221</v>
      </c>
      <c r="D240" s="20">
        <f>D96</f>
        <v>127000</v>
      </c>
      <c r="E240" s="20">
        <f>E96</f>
        <v>122810</v>
      </c>
      <c r="F240" s="20">
        <f>F96</f>
        <v>0</v>
      </c>
      <c r="G240" s="63">
        <f t="shared" si="6"/>
        <v>0</v>
      </c>
      <c r="H240" s="71">
        <f t="shared" si="7"/>
        <v>0</v>
      </c>
      <c r="I240" s="55"/>
      <c r="K240" s="76"/>
      <c r="L240" s="77"/>
    </row>
    <row r="241" spans="1:12" ht="15" customHeight="1">
      <c r="A241" s="24"/>
      <c r="B241" s="15"/>
      <c r="C241" s="48" t="s">
        <v>201</v>
      </c>
      <c r="D241" s="20">
        <f>D95</f>
        <v>253000</v>
      </c>
      <c r="E241" s="20">
        <f>E95</f>
        <v>195082</v>
      </c>
      <c r="F241" s="20">
        <f>F95</f>
        <v>0</v>
      </c>
      <c r="G241" s="63">
        <f>F241/E241*100</f>
        <v>0</v>
      </c>
      <c r="H241" s="71">
        <f t="shared" si="7"/>
        <v>0</v>
      </c>
      <c r="I241" s="55"/>
      <c r="K241" s="76"/>
      <c r="L241" s="77"/>
    </row>
    <row r="242" spans="1:12" ht="16.5" customHeight="1" thickBot="1">
      <c r="A242" s="27"/>
      <c r="B242" s="28"/>
      <c r="C242" s="73" t="s">
        <v>225</v>
      </c>
      <c r="D242" s="32">
        <f>D181+D71+D153+D32+D64+D49+D57</f>
        <v>594549</v>
      </c>
      <c r="E242" s="32">
        <f>E181+E71+E153+E32+E64+E49+E57+E28</f>
        <v>7420332</v>
      </c>
      <c r="F242" s="32">
        <f>F181+F71+F153+F32+F64+F49+F57+F28</f>
        <v>73989</v>
      </c>
      <c r="G242" s="74">
        <f>F242/E242*100</f>
        <v>0.9971117195295304</v>
      </c>
      <c r="H242" s="80">
        <f>SUM((F242/30113515)*100)</f>
        <v>0.24570031097332878</v>
      </c>
      <c r="I242" s="55"/>
      <c r="K242" s="76"/>
      <c r="L242" s="77"/>
    </row>
    <row r="243" spans="4:12" ht="3" customHeight="1" hidden="1">
      <c r="D243" s="8"/>
      <c r="E243" s="8"/>
      <c r="F243" s="8"/>
      <c r="G243" s="79" t="e">
        <f>F243/E243*100</f>
        <v>#DIV/0!</v>
      </c>
      <c r="H243" s="75" t="e">
        <f>SUM((#REF!/30104911)*100)</f>
        <v>#REF!</v>
      </c>
      <c r="I243" s="8"/>
      <c r="K243" s="76"/>
      <c r="L243" s="77"/>
    </row>
    <row r="244" spans="1:12" ht="27" customHeight="1">
      <c r="A244" s="57" t="s">
        <v>219</v>
      </c>
      <c r="B244" s="86" t="s">
        <v>224</v>
      </c>
      <c r="C244" s="86"/>
      <c r="D244" s="60"/>
      <c r="E244" s="60"/>
      <c r="F244" s="60"/>
      <c r="G244" s="58"/>
      <c r="H244" s="8"/>
      <c r="I244" s="8"/>
      <c r="K244" s="76"/>
      <c r="L244" s="77"/>
    </row>
    <row r="245" spans="4:12" ht="12.75">
      <c r="D245" s="8"/>
      <c r="E245" s="8"/>
      <c r="F245" s="8"/>
      <c r="G245" s="8"/>
      <c r="H245" s="8"/>
      <c r="I245" s="8"/>
      <c r="K245" s="76"/>
      <c r="L245" s="77"/>
    </row>
    <row r="246" spans="4:12" ht="12.75">
      <c r="D246" s="8"/>
      <c r="E246" s="8"/>
      <c r="F246" s="8"/>
      <c r="G246" s="8"/>
      <c r="H246" s="8"/>
      <c r="I246" s="8"/>
      <c r="K246" s="76"/>
      <c r="L246" s="77"/>
    </row>
    <row r="247" spans="4:12" ht="12.75">
      <c r="D247" s="8"/>
      <c r="E247" s="8"/>
      <c r="F247" s="8"/>
      <c r="G247" s="8"/>
      <c r="H247" s="8"/>
      <c r="I247" s="8"/>
      <c r="K247" s="76"/>
      <c r="L247" s="77"/>
    </row>
    <row r="248" spans="4:12" ht="12.75">
      <c r="D248" s="8"/>
      <c r="E248" s="8"/>
      <c r="F248" s="8"/>
      <c r="G248" s="8"/>
      <c r="H248" s="8"/>
      <c r="I248" s="8"/>
      <c r="K248" s="76"/>
      <c r="L248" s="77"/>
    </row>
    <row r="249" spans="4:12" ht="12.75">
      <c r="D249" s="8"/>
      <c r="E249" s="8"/>
      <c r="F249" s="8"/>
      <c r="G249" s="8"/>
      <c r="H249" s="8"/>
      <c r="I249" s="8"/>
      <c r="K249" s="76"/>
      <c r="L249" s="77"/>
    </row>
    <row r="250" spans="4:12" ht="12.75">
      <c r="D250" s="8"/>
      <c r="E250" s="8"/>
      <c r="F250" s="8"/>
      <c r="G250" s="8"/>
      <c r="H250" s="8"/>
      <c r="I250" s="8"/>
      <c r="K250" s="76"/>
      <c r="L250" s="77"/>
    </row>
    <row r="251" spans="4:12" ht="12.75">
      <c r="D251" s="8"/>
      <c r="E251" s="8"/>
      <c r="F251" s="8"/>
      <c r="G251" s="8"/>
      <c r="H251" s="8"/>
      <c r="I251" s="8"/>
      <c r="K251" s="76"/>
      <c r="L251" s="77"/>
    </row>
    <row r="252" spans="4:12" ht="12.75">
      <c r="D252" s="8"/>
      <c r="E252" s="8"/>
      <c r="F252" s="8"/>
      <c r="G252" s="8"/>
      <c r="H252" s="8"/>
      <c r="I252" s="8"/>
      <c r="K252" s="76"/>
      <c r="L252" s="77"/>
    </row>
    <row r="253" spans="3:12" ht="12.75">
      <c r="C253" s="62"/>
      <c r="D253" s="8"/>
      <c r="E253" s="8"/>
      <c r="F253" s="8"/>
      <c r="G253" s="8"/>
      <c r="H253" s="8"/>
      <c r="I253" s="8"/>
      <c r="K253" s="76"/>
      <c r="L253" s="77"/>
    </row>
    <row r="254" spans="4:12" ht="12.75">
      <c r="D254" s="8"/>
      <c r="E254" s="8"/>
      <c r="F254" s="8"/>
      <c r="G254" s="8"/>
      <c r="H254" s="8"/>
      <c r="I254" s="8"/>
      <c r="K254" s="76"/>
      <c r="L254" s="77"/>
    </row>
    <row r="255" spans="11:12" ht="12.75">
      <c r="K255" s="76"/>
      <c r="L255" s="77"/>
    </row>
    <row r="256" spans="11:12" ht="12.75">
      <c r="K256" s="76"/>
      <c r="L256" s="77"/>
    </row>
    <row r="257" spans="11:12" ht="12.75">
      <c r="K257" s="76"/>
      <c r="L257" s="77"/>
    </row>
    <row r="258" spans="11:12" ht="12.75">
      <c r="K258" s="76"/>
      <c r="L258" s="77"/>
    </row>
    <row r="259" spans="11:12" ht="12.75">
      <c r="K259" s="76"/>
      <c r="L259" s="77"/>
    </row>
    <row r="260" spans="11:12" ht="12.75">
      <c r="K260" s="76"/>
      <c r="L260" s="77"/>
    </row>
    <row r="261" spans="11:12" ht="12.75">
      <c r="K261" s="76"/>
      <c r="L261" s="77"/>
    </row>
    <row r="262" spans="11:12" ht="12.75">
      <c r="K262" s="76"/>
      <c r="L262" s="77"/>
    </row>
    <row r="263" spans="11:12" ht="12.75">
      <c r="K263" s="76"/>
      <c r="L263" s="77"/>
    </row>
    <row r="264" spans="11:12" ht="12.75">
      <c r="K264" s="76"/>
      <c r="L264" s="77"/>
    </row>
    <row r="265" spans="11:12" ht="12.75">
      <c r="K265" s="76"/>
      <c r="L265" s="77"/>
    </row>
    <row r="266" spans="11:12" ht="12.75">
      <c r="K266" s="76"/>
      <c r="L266" s="77"/>
    </row>
    <row r="267" spans="11:12" ht="12.75">
      <c r="K267" s="76"/>
      <c r="L267" s="77"/>
    </row>
    <row r="268" ht="12.75">
      <c r="K268" s="61"/>
    </row>
    <row r="269" ht="12.75">
      <c r="K269" s="61"/>
    </row>
    <row r="270" ht="12.75">
      <c r="K270" s="61"/>
    </row>
    <row r="271" ht="12.75">
      <c r="K271" s="61"/>
    </row>
  </sheetData>
  <sheetProtection/>
  <mergeCells count="8">
    <mergeCell ref="A2:H2"/>
    <mergeCell ref="G4:G6"/>
    <mergeCell ref="B244:C244"/>
    <mergeCell ref="B4:B6"/>
    <mergeCell ref="A4:A6"/>
    <mergeCell ref="C3:H3"/>
    <mergeCell ref="H4:H6"/>
    <mergeCell ref="C4:C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93"/>
      <c r="E1" s="93"/>
      <c r="F1" s="93"/>
      <c r="G1" s="93"/>
    </row>
    <row r="2" ht="12.75">
      <c r="E2" s="5"/>
    </row>
    <row r="3" ht="12.75">
      <c r="E3" s="5"/>
    </row>
    <row r="4" spans="5:6" ht="12.75">
      <c r="E4" s="94"/>
      <c r="F4" s="94"/>
    </row>
    <row r="5" spans="3:6" ht="14.25">
      <c r="C5" s="82" t="s">
        <v>195</v>
      </c>
      <c r="D5" s="82"/>
      <c r="E5" s="82"/>
      <c r="F5" s="6"/>
    </row>
    <row r="6" spans="3:5" ht="14.25">
      <c r="C6" s="82" t="s">
        <v>177</v>
      </c>
      <c r="D6" s="82"/>
      <c r="E6" s="82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95" t="s">
        <v>187</v>
      </c>
      <c r="E10" s="22"/>
      <c r="F10" s="1"/>
      <c r="G10" s="95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96"/>
      <c r="E11" s="2" t="s">
        <v>187</v>
      </c>
      <c r="F11" s="2" t="s">
        <v>180</v>
      </c>
      <c r="G11" s="96"/>
    </row>
    <row r="12" spans="1:7" ht="13.5" thickBot="1">
      <c r="A12" s="3"/>
      <c r="B12" s="3"/>
      <c r="C12" s="3"/>
      <c r="D12" s="97"/>
      <c r="E12" s="43" t="s">
        <v>179</v>
      </c>
      <c r="F12" s="4" t="s">
        <v>196</v>
      </c>
      <c r="G12" s="97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2015-08-10T09:23:39Z</cp:lastPrinted>
  <dcterms:created xsi:type="dcterms:W3CDTF">2005-11-08T10:40:11Z</dcterms:created>
  <dcterms:modified xsi:type="dcterms:W3CDTF">2015-08-10T09:25:00Z</dcterms:modified>
  <cp:category/>
  <cp:version/>
  <cp:contentType/>
  <cp:contentStatus/>
</cp:coreProperties>
</file>