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16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<sst xmlns="http://schemas.openxmlformats.org/spreadsheetml/2006/main" count="614" uniqueCount="251">
  <si>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</si>
  <si>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</si>
  <si>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</si>
  <si>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</si>
  <si>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</si>
  <si>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</si>
  <si>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</si>
  <si>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</si>
  <si>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</si>
  <si>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</si>
  <si>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</si>
  <si>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</si>
  <si>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</si>
  <si>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</si>
  <si>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</si>
  <si>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</si>
  <si>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</si>
  <si>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</si>
  <si>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</si>
  <si>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</si>
  <si>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</si>
  <si>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</si>
  <si>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</si>
  <si>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</si>
  <si>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</si>
  <si>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</si>
  <si>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</si>
  <si>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</si>
  <si>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</si>
  <si>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</si>
  <si>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</si>
  <si>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</si>
  <si>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</si>
  <si>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</si>
  <si>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</si>
  <si>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</si>
  <si>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</si>
  <si>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</si>
  <si>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</si>
  <si>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</si>
  <si>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</si>
  <si>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</si>
  <si>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</si>
  <si>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</si>
  <si>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</si>
  <si>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</si>
  <si>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</si>
  <si>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</si>
  <si>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</si>
  <si>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</si>
  <si>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</si>
  <si>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</si>
  <si>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</si>
  <si>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</si>
  <si>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</si>
  <si>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</si>
  <si>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</si>
  <si>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</si>
  <si>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</si>
  <si>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</si>
  <si>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</si>
  <si>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</si>
  <si>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</si>
  <si>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</si>
  <si>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</si>
  <si>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</si>
  <si>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</si>
  <si>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</si>
  <si>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</si>
  <si>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</si>
  <si>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</si>
  <si>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</si>
  <si>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</si>
  <si>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</si>
  <si>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</si>
  <si>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</si>
  <si>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</si>
  <si>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</si>
  <si>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</si>
  <si>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</si>
  <si>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</si>
  <si>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</si>
  <si>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</si>
  <si>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</si>
  <si>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</si>
  <si>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</si>
  <si>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</si>
  <si>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</si>
  <si>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</si>
  <si>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</si>
  <si>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</si>
  <si>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</si>
  <si>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</si>
  <si>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</si>
  <si>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</si>
  <si>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</si>
  <si>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</si>
  <si>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</si>
  <si>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</si>
  <si>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</si>
  <si>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</si>
  <si>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</si>
  <si>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</si>
  <si>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</si>
  <si>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</si>
  <si>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</si>
  <si>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</si>
  <si>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</si>
  <si>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</si>
  <si>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</si>
  <si>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</si>
  <si>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</si>
  <si>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</si>
  <si>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</si>
  <si>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</si>
  <si>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</si>
  <si>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</si>
  <si>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</si>
  <si>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</si>
  <si>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</si>
  <si>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</si>
  <si>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</si>
  <si>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</si>
  <si>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</si>
  <si>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</si>
  <si>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</si>
  <si>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</si>
  <si>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</si>
  <si>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</si>
  <si>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</si>
  <si>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</si>
  <si>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</si>
  <si>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</si>
  <si>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</si>
  <si>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</si>
  <si>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</si>
  <si>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</si>
  <si>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</si>
  <si>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</si>
  <si>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</si>
  <si>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</si>
  <si>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</si>
  <si>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</si>
  <si>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</si>
  <si>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</si>
  <si>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</si>
  <si>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</si>
  <si>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</si>
  <si>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</si>
  <si>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</si>
  <si>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</si>
  <si>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</si>
  <si>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</si>
  <si>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</si>
  <si>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</si>
  <si>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</si>
  <si>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</si>
  <si>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</si>
  <si>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</si>
  <si>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</si>
  <si>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</si>
  <si>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</si>
  <si>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</si>
  <si>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</si>
  <si>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</si>
  <si>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</si>
  <si>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</si>
  <si>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</si>
  <si>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</si>
  <si>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</si>
  <si>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</si>
  <si>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</si>
  <si>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</si>
  <si>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</si>
  <si>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</si>
  <si>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</si>
  <si>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</si>
  <si>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</si>
  <si>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</si>
  <si>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</si>
  <si>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</si>
  <si>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</si>
  <si>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</si>
  <si>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</si>
  <si>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</si>
  <si>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</si>
  <si>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</si>
  <si>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</si>
  <si>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</si>
  <si>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</si>
  <si>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</si>
  <si>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</si>
  <si>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</si>
  <si>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</si>
  <si>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</si>
  <si>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</si>
  <si>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</si>
  <si>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</si>
  <si>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</si>
  <si>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</si>
  <si>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</si>
  <si>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</si>
  <si>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</si>
  <si>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</si>
  <si>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</si>
  <si>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</si>
  <si>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</si>
  <si>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</si>
  <si>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</si>
  <si>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</si>
  <si>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</si>
  <si>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</si>
  <si>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</si>
  <si>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</si>
  <si>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</si>
  <si>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</si>
  <si>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</si>
  <si>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</si>
  <si>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>Udział % w wydatkach ogółem</t>
  </si>
  <si>
    <t xml:space="preserve">KULTURA FIZYCZNA  </t>
  </si>
  <si>
    <t xml:space="preserve">Zadania w zakresie kultury fizycznej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</si>
  <si>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</si>
  <si>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</si>
  <si>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</si>
  <si>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</si>
  <si>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</si>
  <si>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</si>
  <si>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</si>
  <si>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</si>
  <si>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</si>
  <si>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%(kol 6:5)</t>
  </si>
  <si>
    <t>O1095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</si>
  <si>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</si>
  <si>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Plan na 2016 rok</t>
  </si>
  <si>
    <t>OBNRONA NARODOWA</t>
  </si>
  <si>
    <t>Kwalifikacja wojskowa</t>
  </si>
  <si>
    <t>Różne rozliczenia finansowe</t>
  </si>
  <si>
    <t xml:space="preserve">              - rezerwa ogólna  na wydatki bieżące</t>
  </si>
  <si>
    <t>-rezerwa bieżąca na realizację zadań własnych z zakresu zarzadzania kryzysowego</t>
  </si>
  <si>
    <t xml:space="preserve">   - wydatki majątkowe +rezerwy inwestycyjne</t>
  </si>
  <si>
    <t xml:space="preserve">              - rezerwa  na wydatki inwestycyjne</t>
  </si>
  <si>
    <t>- rezerwa na realizację zadań własnych z                                                        zakresu zarzadzania kryzysowego</t>
  </si>
  <si>
    <t>wg uch.budżetowej</t>
  </si>
  <si>
    <t>Plan po zmianach</t>
  </si>
  <si>
    <t>WYMIAR SPRAWIEDLIWOŚCI</t>
  </si>
  <si>
    <t>Nieodpłatna pomoc prawna</t>
  </si>
  <si>
    <t>Wykonanie na 30.06.2016</t>
  </si>
  <si>
    <t>WYDATKI POWIATU PLANOWANE  DO REALIZACJI I WYKONANE W I PÓŁROCZU 2016 ROKU  WEDŁUG DZIAŁÓW</t>
  </si>
  <si>
    <t>O1042</t>
  </si>
  <si>
    <t>Wyłączenie z produkcji gruntów rolnych</t>
  </si>
  <si>
    <t>Państwowy Fundusz Rehabilitacji Osób Niepełnosprawnych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</si>
</sst>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43" fontId="0" fillId="0" borderId="0" xfId="42" applyFont="1" applyFill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3" fontId="3" fillId="0" borderId="24" xfId="42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3" fontId="2" fillId="0" borderId="18" xfId="42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43" fontId="3" fillId="0" borderId="16" xfId="42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4" width="14.140625" style="0" customWidth="1"/>
    <col min="5" max="5" width="13.7109375" style="0" customWidth="1"/>
    <col min="6" max="6" width="13.8515625" style="0" customWidth="1"/>
    <col min="7" max="7" width="11.0039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6" t="s">
        <v>247</v>
      </c>
      <c r="B2" s="86"/>
      <c r="C2" s="86"/>
      <c r="D2" s="86"/>
      <c r="E2" s="86"/>
      <c r="F2" s="86"/>
      <c r="G2" s="86"/>
      <c r="H2" s="86"/>
      <c r="I2" s="6"/>
    </row>
    <row r="3" spans="3:9" ht="14.25" thickBot="1">
      <c r="C3" s="94" t="s">
        <v>206</v>
      </c>
      <c r="D3" s="94"/>
      <c r="E3" s="94"/>
      <c r="F3" s="94"/>
      <c r="G3" s="94"/>
      <c r="H3" s="94"/>
      <c r="I3" s="52"/>
    </row>
    <row r="4" spans="1:9" ht="10.5" customHeight="1">
      <c r="A4" s="91" t="s">
        <v>0</v>
      </c>
      <c r="B4" s="91" t="s">
        <v>1</v>
      </c>
      <c r="C4" s="91" t="s">
        <v>2</v>
      </c>
      <c r="D4" s="65"/>
      <c r="E4" s="87" t="s">
        <v>243</v>
      </c>
      <c r="F4" s="87" t="s">
        <v>246</v>
      </c>
      <c r="G4" s="87" t="s">
        <v>230</v>
      </c>
      <c r="H4" s="95" t="s">
        <v>218</v>
      </c>
      <c r="I4" s="53"/>
    </row>
    <row r="5" spans="1:9" ht="12.75">
      <c r="A5" s="92"/>
      <c r="B5" s="92"/>
      <c r="C5" s="92"/>
      <c r="D5" s="65" t="s">
        <v>233</v>
      </c>
      <c r="E5" s="88"/>
      <c r="F5" s="88"/>
      <c r="G5" s="88"/>
      <c r="H5" s="95"/>
      <c r="I5" s="53"/>
    </row>
    <row r="6" spans="1:9" ht="13.5" thickBot="1">
      <c r="A6" s="93"/>
      <c r="B6" s="93"/>
      <c r="C6" s="93"/>
      <c r="D6" s="66" t="s">
        <v>242</v>
      </c>
      <c r="E6" s="89"/>
      <c r="F6" s="89"/>
      <c r="G6" s="89"/>
      <c r="H6" s="96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">
      <c r="A8" s="33" t="s">
        <v>6</v>
      </c>
      <c r="B8" s="34"/>
      <c r="C8" s="35" t="s">
        <v>7</v>
      </c>
      <c r="D8" s="37">
        <f>D11</f>
        <v>22132</v>
      </c>
      <c r="E8" s="37">
        <f>E11+E9</f>
        <v>437132</v>
      </c>
      <c r="F8" s="37">
        <f>F11+F9</f>
        <v>11064</v>
      </c>
      <c r="G8" s="82">
        <f>(F8/E8)*100</f>
        <v>2.53104325466907</v>
      </c>
      <c r="H8" s="67">
        <f>SUM((F8/29028947)*100)</f>
        <v>0.03811368011385326</v>
      </c>
      <c r="I8" s="55"/>
    </row>
    <row r="9" spans="1:9" ht="15">
      <c r="A9" s="23"/>
      <c r="B9" s="38" t="s">
        <v>248</v>
      </c>
      <c r="C9" s="39" t="s">
        <v>249</v>
      </c>
      <c r="D9" s="64">
        <v>0</v>
      </c>
      <c r="E9" s="20">
        <f>E10</f>
        <v>415000</v>
      </c>
      <c r="F9" s="20">
        <v>0</v>
      </c>
      <c r="G9" s="83">
        <f>(F9/E9)*100</f>
        <v>0</v>
      </c>
      <c r="H9" s="77">
        <f>SUM((F9/29028947)*100)</f>
        <v>0</v>
      </c>
      <c r="I9" s="55"/>
    </row>
    <row r="10" spans="1:9" ht="15">
      <c r="A10" s="23"/>
      <c r="B10" s="12"/>
      <c r="C10" s="16" t="s">
        <v>27</v>
      </c>
      <c r="D10" s="18">
        <v>0</v>
      </c>
      <c r="E10" s="20">
        <v>415000</v>
      </c>
      <c r="F10" s="64">
        <v>0</v>
      </c>
      <c r="G10" s="83">
        <f aca="true" t="shared" si="0" ref="G10:G73">(F10/E10)*100</f>
        <v>0</v>
      </c>
      <c r="H10" s="77">
        <f aca="true" t="shared" si="1" ref="H10:H73">SUM((F10/29028947)*100)</f>
        <v>0</v>
      </c>
      <c r="I10" s="55"/>
    </row>
    <row r="11" spans="1:9" ht="15" customHeight="1">
      <c r="A11" s="24"/>
      <c r="B11" s="15" t="s">
        <v>231</v>
      </c>
      <c r="C11" s="16" t="s">
        <v>11</v>
      </c>
      <c r="D11" s="20">
        <f>D12</f>
        <v>22132</v>
      </c>
      <c r="E11" s="20">
        <f>E12</f>
        <v>22132</v>
      </c>
      <c r="F11" s="20">
        <f>F12</f>
        <v>11064</v>
      </c>
      <c r="G11" s="83">
        <f t="shared" si="0"/>
        <v>49.99096331104283</v>
      </c>
      <c r="H11" s="77">
        <f t="shared" si="1"/>
        <v>0.03811368011385326</v>
      </c>
      <c r="I11" s="55"/>
    </row>
    <row r="12" spans="1:9" ht="15" customHeight="1">
      <c r="A12" s="24"/>
      <c r="B12" s="15"/>
      <c r="C12" s="16" t="s">
        <v>209</v>
      </c>
      <c r="D12" s="20">
        <f>D13</f>
        <v>22132</v>
      </c>
      <c r="E12" s="20">
        <v>22132</v>
      </c>
      <c r="F12" s="20">
        <v>11064</v>
      </c>
      <c r="G12" s="83">
        <f t="shared" si="0"/>
        <v>49.99096331104283</v>
      </c>
      <c r="H12" s="77">
        <f t="shared" si="1"/>
        <v>0.03811368011385326</v>
      </c>
      <c r="I12" s="55"/>
    </row>
    <row r="13" spans="1:9" ht="15" customHeight="1">
      <c r="A13" s="24"/>
      <c r="B13" s="15"/>
      <c r="C13" s="16" t="s">
        <v>10</v>
      </c>
      <c r="D13" s="20">
        <v>22132</v>
      </c>
      <c r="E13" s="20">
        <v>22132</v>
      </c>
      <c r="F13" s="20">
        <v>11064</v>
      </c>
      <c r="G13" s="83">
        <f t="shared" si="0"/>
        <v>49.99096331104283</v>
      </c>
      <c r="H13" s="77">
        <f t="shared" si="1"/>
        <v>0.03811368011385326</v>
      </c>
      <c r="I13" s="55"/>
    </row>
    <row r="14" spans="1:11" ht="15" customHeight="1">
      <c r="A14" s="23" t="s">
        <v>12</v>
      </c>
      <c r="B14" s="12"/>
      <c r="C14" s="13" t="s">
        <v>13</v>
      </c>
      <c r="D14" s="18">
        <f>D15+D19</f>
        <v>206932</v>
      </c>
      <c r="E14" s="18">
        <f>E15+E19</f>
        <v>216632</v>
      </c>
      <c r="F14" s="18">
        <f>F15+F19</f>
        <v>81102</v>
      </c>
      <c r="G14" s="85">
        <f t="shared" si="0"/>
        <v>37.43768233686621</v>
      </c>
      <c r="H14" s="78">
        <f t="shared" si="1"/>
        <v>0.2793831963660273</v>
      </c>
      <c r="I14" s="55"/>
      <c r="K14" s="61"/>
    </row>
    <row r="15" spans="1:11" ht="15" customHeight="1">
      <c r="A15" s="24"/>
      <c r="B15" s="15" t="s">
        <v>14</v>
      </c>
      <c r="C15" s="16" t="s">
        <v>15</v>
      </c>
      <c r="D15" s="20">
        <f>D16</f>
        <v>139000</v>
      </c>
      <c r="E15" s="20">
        <f>E16</f>
        <v>148700</v>
      </c>
      <c r="F15" s="20">
        <f>F16</f>
        <v>61282</v>
      </c>
      <c r="G15" s="83">
        <f t="shared" si="0"/>
        <v>41.211835911230665</v>
      </c>
      <c r="H15" s="77">
        <f t="shared" si="1"/>
        <v>0.2111065206740017</v>
      </c>
      <c r="I15" s="55"/>
      <c r="K15" s="61"/>
    </row>
    <row r="16" spans="1:11" ht="15" customHeight="1">
      <c r="A16" s="24"/>
      <c r="B16" s="15"/>
      <c r="C16" s="16" t="s">
        <v>16</v>
      </c>
      <c r="D16" s="20">
        <v>139000</v>
      </c>
      <c r="E16" s="20">
        <v>148700</v>
      </c>
      <c r="F16" s="20">
        <v>61282</v>
      </c>
      <c r="G16" s="83">
        <f t="shared" si="0"/>
        <v>41.211835911230665</v>
      </c>
      <c r="H16" s="77">
        <f t="shared" si="1"/>
        <v>0.2111065206740017</v>
      </c>
      <c r="I16" s="55"/>
      <c r="J16" s="56"/>
      <c r="K16" s="61"/>
    </row>
    <row r="17" spans="1:11" ht="15" customHeight="1">
      <c r="A17" s="24"/>
      <c r="B17" s="15"/>
      <c r="C17" s="16" t="s">
        <v>207</v>
      </c>
      <c r="D17" s="20">
        <v>0</v>
      </c>
      <c r="E17" s="20">
        <v>0</v>
      </c>
      <c r="F17" s="20">
        <v>0</v>
      </c>
      <c r="G17" s="83">
        <v>0</v>
      </c>
      <c r="H17" s="77">
        <f t="shared" si="1"/>
        <v>0</v>
      </c>
      <c r="I17" s="55"/>
      <c r="K17" s="75"/>
    </row>
    <row r="18" spans="1:11" ht="15" customHeight="1">
      <c r="A18" s="24"/>
      <c r="B18" s="15"/>
      <c r="C18" s="16" t="s">
        <v>221</v>
      </c>
      <c r="D18" s="20">
        <v>125000</v>
      </c>
      <c r="E18" s="20">
        <v>125000</v>
      </c>
      <c r="F18" s="20">
        <v>61282</v>
      </c>
      <c r="G18" s="83">
        <f t="shared" si="0"/>
        <v>49.025600000000004</v>
      </c>
      <c r="H18" s="77">
        <f t="shared" si="1"/>
        <v>0.2111065206740017</v>
      </c>
      <c r="I18" s="55"/>
      <c r="K18" s="75"/>
    </row>
    <row r="19" spans="1:11" ht="15" customHeight="1">
      <c r="A19" s="24"/>
      <c r="B19" s="15" t="s">
        <v>17</v>
      </c>
      <c r="C19" s="16" t="s">
        <v>18</v>
      </c>
      <c r="D19" s="20">
        <f>D20</f>
        <v>67932</v>
      </c>
      <c r="E19" s="20">
        <f>E20</f>
        <v>67932</v>
      </c>
      <c r="F19" s="20">
        <f>F20</f>
        <v>19820</v>
      </c>
      <c r="G19" s="83">
        <f t="shared" si="0"/>
        <v>29.176235058588002</v>
      </c>
      <c r="H19" s="77">
        <f t="shared" si="1"/>
        <v>0.06827667569202563</v>
      </c>
      <c r="I19" s="55"/>
      <c r="K19" s="75"/>
    </row>
    <row r="20" spans="1:11" ht="15" customHeight="1">
      <c r="A20" s="24"/>
      <c r="B20" s="15"/>
      <c r="C20" s="16" t="s">
        <v>16</v>
      </c>
      <c r="D20" s="20">
        <v>67932</v>
      </c>
      <c r="E20" s="20">
        <v>67932</v>
      </c>
      <c r="F20" s="20">
        <v>19820</v>
      </c>
      <c r="G20" s="83">
        <f t="shared" si="0"/>
        <v>29.176235058588002</v>
      </c>
      <c r="H20" s="77">
        <f t="shared" si="1"/>
        <v>0.06827667569202563</v>
      </c>
      <c r="I20" s="55"/>
      <c r="K20" s="75"/>
    </row>
    <row r="21" spans="1:11" ht="15" customHeight="1">
      <c r="A21" s="24"/>
      <c r="B21" s="15"/>
      <c r="C21" s="16" t="s">
        <v>207</v>
      </c>
      <c r="D21" s="20">
        <v>15395</v>
      </c>
      <c r="E21" s="20">
        <v>15395</v>
      </c>
      <c r="F21" s="20">
        <v>3848</v>
      </c>
      <c r="G21" s="83">
        <f t="shared" si="0"/>
        <v>24.995128288405326</v>
      </c>
      <c r="H21" s="77">
        <f t="shared" si="1"/>
        <v>0.013255734009228788</v>
      </c>
      <c r="I21" s="55"/>
      <c r="K21" s="75"/>
    </row>
    <row r="22" spans="1:11" ht="15" customHeight="1">
      <c r="A22" s="68" t="s">
        <v>227</v>
      </c>
      <c r="B22" s="15"/>
      <c r="C22" s="63" t="s">
        <v>229</v>
      </c>
      <c r="D22" s="64">
        <f>D24</f>
        <v>1000</v>
      </c>
      <c r="E22" s="64">
        <f>E24</f>
        <v>1000</v>
      </c>
      <c r="F22" s="20">
        <v>0</v>
      </c>
      <c r="G22" s="83">
        <f t="shared" si="0"/>
        <v>0</v>
      </c>
      <c r="H22" s="77">
        <f t="shared" si="1"/>
        <v>0</v>
      </c>
      <c r="I22" s="55"/>
      <c r="K22" s="75"/>
    </row>
    <row r="23" spans="1:11" ht="15" customHeight="1">
      <c r="A23" s="24"/>
      <c r="B23" s="15" t="s">
        <v>228</v>
      </c>
      <c r="C23" s="16" t="s">
        <v>11</v>
      </c>
      <c r="D23" s="20">
        <v>1000</v>
      </c>
      <c r="E23" s="20">
        <v>1000</v>
      </c>
      <c r="F23" s="20">
        <v>0</v>
      </c>
      <c r="G23" s="83">
        <f t="shared" si="0"/>
        <v>0</v>
      </c>
      <c r="H23" s="77">
        <f t="shared" si="1"/>
        <v>0</v>
      </c>
      <c r="I23" s="55"/>
      <c r="K23" s="75"/>
    </row>
    <row r="24" spans="1:11" ht="15" customHeight="1">
      <c r="A24" s="24"/>
      <c r="B24" s="15"/>
      <c r="C24" s="16" t="s">
        <v>16</v>
      </c>
      <c r="D24" s="20">
        <v>1000</v>
      </c>
      <c r="E24" s="20">
        <v>1000</v>
      </c>
      <c r="F24" s="20">
        <v>0</v>
      </c>
      <c r="G24" s="83">
        <f t="shared" si="0"/>
        <v>0</v>
      </c>
      <c r="H24" s="77">
        <f t="shared" si="1"/>
        <v>0</v>
      </c>
      <c r="I24" s="55"/>
      <c r="K24" s="75"/>
    </row>
    <row r="25" spans="1:11" ht="15" customHeight="1">
      <c r="A25" s="23" t="s">
        <v>22</v>
      </c>
      <c r="B25" s="12"/>
      <c r="C25" s="13" t="s">
        <v>23</v>
      </c>
      <c r="D25" s="18">
        <f>D26+D30+D33</f>
        <v>2523064</v>
      </c>
      <c r="E25" s="18">
        <f>E26+E30+E33</f>
        <v>5628064</v>
      </c>
      <c r="F25" s="18">
        <f>F26+F30+F33</f>
        <v>1202303</v>
      </c>
      <c r="G25" s="85">
        <f t="shared" si="0"/>
        <v>21.362639088681295</v>
      </c>
      <c r="H25" s="78">
        <f t="shared" si="1"/>
        <v>4.141738244931861</v>
      </c>
      <c r="I25" s="55"/>
      <c r="K25" s="75"/>
    </row>
    <row r="26" spans="1:11" ht="15" customHeight="1">
      <c r="A26" s="24"/>
      <c r="B26" s="15" t="s">
        <v>24</v>
      </c>
      <c r="C26" s="16" t="s">
        <v>25</v>
      </c>
      <c r="D26" s="20">
        <f>D28+D27</f>
        <v>1827000</v>
      </c>
      <c r="E26" s="20">
        <f>E28+E27</f>
        <v>1827000</v>
      </c>
      <c r="F26" s="20">
        <f>F28+F27</f>
        <v>998336</v>
      </c>
      <c r="G26" s="83">
        <f t="shared" si="0"/>
        <v>54.643459222769565</v>
      </c>
      <c r="H26" s="77">
        <f t="shared" si="1"/>
        <v>3.4391051111843636</v>
      </c>
      <c r="I26" s="55"/>
      <c r="K26" s="75"/>
    </row>
    <row r="27" spans="1:11" ht="15" customHeight="1">
      <c r="A27" s="24"/>
      <c r="B27" s="15"/>
      <c r="C27" s="16" t="s">
        <v>16</v>
      </c>
      <c r="D27" s="20">
        <v>1807000</v>
      </c>
      <c r="E27" s="20">
        <v>1807000</v>
      </c>
      <c r="F27" s="20">
        <v>998336</v>
      </c>
      <c r="G27" s="83">
        <f t="shared" si="0"/>
        <v>55.248256779192026</v>
      </c>
      <c r="H27" s="77">
        <f t="shared" si="1"/>
        <v>3.4391051111843636</v>
      </c>
      <c r="I27" s="55"/>
      <c r="K27" s="75"/>
    </row>
    <row r="28" spans="1:11" ht="15" customHeight="1">
      <c r="A28" s="24"/>
      <c r="B28" s="15"/>
      <c r="C28" s="16" t="s">
        <v>27</v>
      </c>
      <c r="D28" s="20">
        <v>20000</v>
      </c>
      <c r="E28" s="20">
        <v>20000</v>
      </c>
      <c r="F28" s="20">
        <v>0</v>
      </c>
      <c r="G28" s="83">
        <f t="shared" si="0"/>
        <v>0</v>
      </c>
      <c r="H28" s="77">
        <f t="shared" si="1"/>
        <v>0</v>
      </c>
      <c r="I28" s="55"/>
      <c r="K28" s="75"/>
    </row>
    <row r="29" spans="1:11" ht="15" customHeight="1">
      <c r="A29" s="24"/>
      <c r="B29" s="15"/>
      <c r="C29" s="16" t="s">
        <v>199</v>
      </c>
      <c r="D29" s="20">
        <v>700000</v>
      </c>
      <c r="E29" s="20">
        <v>737700</v>
      </c>
      <c r="F29" s="20">
        <v>507626</v>
      </c>
      <c r="G29" s="83">
        <f t="shared" si="0"/>
        <v>68.81198319099904</v>
      </c>
      <c r="H29" s="77">
        <f t="shared" si="1"/>
        <v>1.7486889896488493</v>
      </c>
      <c r="I29" s="55"/>
      <c r="K29" s="75"/>
    </row>
    <row r="30" spans="1:11" ht="15" customHeight="1">
      <c r="A30" s="24"/>
      <c r="B30" s="15">
        <v>60078</v>
      </c>
      <c r="C30" s="16" t="s">
        <v>186</v>
      </c>
      <c r="D30" s="20">
        <f>D32</f>
        <v>300000</v>
      </c>
      <c r="E30" s="20">
        <f>E32</f>
        <v>3405000</v>
      </c>
      <c r="F30" s="20">
        <f>F32</f>
        <v>25338</v>
      </c>
      <c r="G30" s="83">
        <f t="shared" si="0"/>
        <v>0.7441409691629955</v>
      </c>
      <c r="H30" s="77">
        <f t="shared" si="1"/>
        <v>0.08728528802646544</v>
      </c>
      <c r="I30" s="55"/>
      <c r="K30" s="75"/>
    </row>
    <row r="31" spans="1:11" ht="15" customHeight="1">
      <c r="A31" s="24"/>
      <c r="B31" s="15"/>
      <c r="C31" s="16" t="s">
        <v>16</v>
      </c>
      <c r="D31" s="20">
        <v>0</v>
      </c>
      <c r="E31" s="20">
        <v>0</v>
      </c>
      <c r="F31" s="20">
        <v>0</v>
      </c>
      <c r="G31" s="83">
        <v>0</v>
      </c>
      <c r="H31" s="77">
        <f t="shared" si="1"/>
        <v>0</v>
      </c>
      <c r="I31" s="55"/>
      <c r="K31" s="75"/>
    </row>
    <row r="32" spans="1:11" ht="15" customHeight="1">
      <c r="A32" s="24"/>
      <c r="B32" s="15"/>
      <c r="C32" s="16" t="s">
        <v>27</v>
      </c>
      <c r="D32" s="20">
        <v>300000</v>
      </c>
      <c r="E32" s="20">
        <v>3405000</v>
      </c>
      <c r="F32" s="20">
        <v>25338</v>
      </c>
      <c r="G32" s="83">
        <f t="shared" si="0"/>
        <v>0.7441409691629955</v>
      </c>
      <c r="H32" s="77">
        <f t="shared" si="1"/>
        <v>0.08728528802646544</v>
      </c>
      <c r="I32" s="55"/>
      <c r="K32" s="75"/>
    </row>
    <row r="33" spans="1:11" ht="15" customHeight="1">
      <c r="A33" s="24"/>
      <c r="B33" s="15">
        <v>60095</v>
      </c>
      <c r="C33" s="16" t="s">
        <v>11</v>
      </c>
      <c r="D33" s="20">
        <f>D34</f>
        <v>396064</v>
      </c>
      <c r="E33" s="20">
        <f>E34</f>
        <v>396064</v>
      </c>
      <c r="F33" s="20">
        <f>F34</f>
        <v>178629</v>
      </c>
      <c r="G33" s="83">
        <f t="shared" si="0"/>
        <v>45.10104427567262</v>
      </c>
      <c r="H33" s="77">
        <f t="shared" si="1"/>
        <v>0.6153478457210315</v>
      </c>
      <c r="I33" s="55"/>
      <c r="K33" s="75"/>
    </row>
    <row r="34" spans="1:11" ht="15" customHeight="1">
      <c r="A34" s="24"/>
      <c r="B34" s="15"/>
      <c r="C34" s="16" t="s">
        <v>16</v>
      </c>
      <c r="D34" s="20">
        <v>396064</v>
      </c>
      <c r="E34" s="20">
        <v>396064</v>
      </c>
      <c r="F34" s="20">
        <v>178629</v>
      </c>
      <c r="G34" s="83">
        <f t="shared" si="0"/>
        <v>45.10104427567262</v>
      </c>
      <c r="H34" s="77">
        <f t="shared" si="1"/>
        <v>0.6153478457210315</v>
      </c>
      <c r="I34" s="55"/>
      <c r="K34" s="75"/>
    </row>
    <row r="35" spans="1:11" ht="15" customHeight="1">
      <c r="A35" s="24"/>
      <c r="B35" s="15"/>
      <c r="C35" s="16" t="s">
        <v>209</v>
      </c>
      <c r="D35" s="20">
        <v>363114</v>
      </c>
      <c r="E35" s="20">
        <v>360538</v>
      </c>
      <c r="F35" s="20">
        <v>163972</v>
      </c>
      <c r="G35" s="83">
        <f t="shared" si="0"/>
        <v>45.47981072730198</v>
      </c>
      <c r="H35" s="77">
        <f t="shared" si="1"/>
        <v>0.5648568651146733</v>
      </c>
      <c r="I35" s="55"/>
      <c r="K35" s="75"/>
    </row>
    <row r="36" spans="1:11" ht="15" customHeight="1">
      <c r="A36" s="24"/>
      <c r="B36" s="15"/>
      <c r="C36" s="16" t="s">
        <v>221</v>
      </c>
      <c r="D36" s="20">
        <v>1500</v>
      </c>
      <c r="E36" s="20">
        <v>2900</v>
      </c>
      <c r="F36" s="20">
        <v>383</v>
      </c>
      <c r="G36" s="83">
        <f t="shared" si="0"/>
        <v>13.206896551724137</v>
      </c>
      <c r="H36" s="77">
        <f t="shared" si="1"/>
        <v>0.0013193726937460047</v>
      </c>
      <c r="I36" s="55"/>
      <c r="K36" s="61"/>
    </row>
    <row r="37" spans="1:11" ht="15" customHeight="1">
      <c r="A37" s="23" t="s">
        <v>29</v>
      </c>
      <c r="B37" s="12"/>
      <c r="C37" s="13" t="s">
        <v>30</v>
      </c>
      <c r="D37" s="18">
        <f>D39</f>
        <v>85300</v>
      </c>
      <c r="E37" s="18">
        <f>E39</f>
        <v>100020</v>
      </c>
      <c r="F37" s="18">
        <f>F39</f>
        <v>73261</v>
      </c>
      <c r="G37" s="85">
        <f t="shared" si="0"/>
        <v>73.24635072985403</v>
      </c>
      <c r="H37" s="78">
        <f t="shared" si="1"/>
        <v>0.25237222693609934</v>
      </c>
      <c r="I37" s="55"/>
      <c r="K37" s="61"/>
    </row>
    <row r="38" spans="1:9" ht="15" customHeight="1">
      <c r="A38" s="24"/>
      <c r="B38" s="15" t="s">
        <v>31</v>
      </c>
      <c r="C38" s="16" t="s">
        <v>32</v>
      </c>
      <c r="D38" s="20">
        <f>D39</f>
        <v>85300</v>
      </c>
      <c r="E38" s="20">
        <f>E39</f>
        <v>100020</v>
      </c>
      <c r="F38" s="20">
        <f>F39</f>
        <v>73261</v>
      </c>
      <c r="G38" s="83">
        <f t="shared" si="0"/>
        <v>73.24635072985403</v>
      </c>
      <c r="H38" s="77">
        <f t="shared" si="1"/>
        <v>0.25237222693609934</v>
      </c>
      <c r="I38" s="55"/>
    </row>
    <row r="39" spans="1:9" ht="15" customHeight="1">
      <c r="A39" s="24"/>
      <c r="B39" s="15"/>
      <c r="C39" s="16" t="s">
        <v>16</v>
      </c>
      <c r="D39" s="20">
        <v>85300</v>
      </c>
      <c r="E39" s="20">
        <v>100020</v>
      </c>
      <c r="F39" s="20">
        <v>73261</v>
      </c>
      <c r="G39" s="83">
        <f t="shared" si="0"/>
        <v>73.24635072985403</v>
      </c>
      <c r="H39" s="77">
        <f t="shared" si="1"/>
        <v>0.25237222693609934</v>
      </c>
      <c r="I39" s="55"/>
    </row>
    <row r="40" spans="1:9" ht="15" customHeight="1">
      <c r="A40" s="24"/>
      <c r="B40" s="15"/>
      <c r="C40" s="16" t="s">
        <v>209</v>
      </c>
      <c r="D40" s="20">
        <v>0</v>
      </c>
      <c r="E40" s="20">
        <v>10558</v>
      </c>
      <c r="F40" s="20">
        <v>9858</v>
      </c>
      <c r="G40" s="83">
        <f t="shared" si="0"/>
        <v>93.36995643114227</v>
      </c>
      <c r="H40" s="77">
        <f t="shared" si="1"/>
        <v>0.03395920630534756</v>
      </c>
      <c r="I40" s="55"/>
    </row>
    <row r="41" spans="1:9" ht="15" customHeight="1">
      <c r="A41" s="24"/>
      <c r="B41" s="15"/>
      <c r="C41" s="16" t="s">
        <v>199</v>
      </c>
      <c r="D41" s="20">
        <v>14000</v>
      </c>
      <c r="E41" s="20">
        <v>14000</v>
      </c>
      <c r="F41" s="20">
        <v>9000</v>
      </c>
      <c r="G41" s="83">
        <f t="shared" si="0"/>
        <v>64.28571428571429</v>
      </c>
      <c r="H41" s="77">
        <f t="shared" si="1"/>
        <v>0.031003535884370867</v>
      </c>
      <c r="I41" s="55"/>
    </row>
    <row r="42" spans="1:9" ht="15" customHeight="1">
      <c r="A42" s="23" t="s">
        <v>33</v>
      </c>
      <c r="B42" s="12"/>
      <c r="C42" s="13" t="s">
        <v>34</v>
      </c>
      <c r="D42" s="18">
        <f aca="true" t="shared" si="2" ref="D42:F43">D43</f>
        <v>192387</v>
      </c>
      <c r="E42" s="18">
        <f t="shared" si="2"/>
        <v>232387</v>
      </c>
      <c r="F42" s="18">
        <f t="shared" si="2"/>
        <v>91346</v>
      </c>
      <c r="G42" s="85">
        <f t="shared" si="0"/>
        <v>39.307706541243704</v>
      </c>
      <c r="H42" s="78">
        <f t="shared" si="1"/>
        <v>0.31467210987708233</v>
      </c>
      <c r="I42" s="55"/>
    </row>
    <row r="43" spans="1:9" ht="15" customHeight="1">
      <c r="A43" s="24"/>
      <c r="B43" s="15" t="s">
        <v>35</v>
      </c>
      <c r="C43" s="16" t="s">
        <v>36</v>
      </c>
      <c r="D43" s="20">
        <f t="shared" si="2"/>
        <v>192387</v>
      </c>
      <c r="E43" s="20">
        <f t="shared" si="2"/>
        <v>232387</v>
      </c>
      <c r="F43" s="20">
        <f t="shared" si="2"/>
        <v>91346</v>
      </c>
      <c r="G43" s="83">
        <f t="shared" si="0"/>
        <v>39.307706541243704</v>
      </c>
      <c r="H43" s="77">
        <f t="shared" si="1"/>
        <v>0.31467210987708233</v>
      </c>
      <c r="I43" s="55"/>
    </row>
    <row r="44" spans="1:9" ht="15" customHeight="1">
      <c r="A44" s="24"/>
      <c r="B44" s="15"/>
      <c r="C44" s="16" t="s">
        <v>16</v>
      </c>
      <c r="D44" s="20">
        <v>192387</v>
      </c>
      <c r="E44" s="20">
        <v>232387</v>
      </c>
      <c r="F44" s="20">
        <v>91346</v>
      </c>
      <c r="G44" s="83">
        <f t="shared" si="0"/>
        <v>39.307706541243704</v>
      </c>
      <c r="H44" s="77">
        <f t="shared" si="1"/>
        <v>0.31467210987708233</v>
      </c>
      <c r="I44" s="55"/>
    </row>
    <row r="45" spans="1:9" ht="15" customHeight="1">
      <c r="A45" s="24"/>
      <c r="B45" s="15"/>
      <c r="C45" s="16" t="s">
        <v>208</v>
      </c>
      <c r="D45" s="20">
        <v>63521</v>
      </c>
      <c r="E45" s="20">
        <v>63521</v>
      </c>
      <c r="F45" s="20">
        <v>31761</v>
      </c>
      <c r="G45" s="83">
        <f t="shared" si="0"/>
        <v>50.000787141260375</v>
      </c>
      <c r="H45" s="77">
        <f t="shared" si="1"/>
        <v>0.10941147813594479</v>
      </c>
      <c r="I45" s="55"/>
    </row>
    <row r="46" spans="1:9" ht="15" customHeight="1">
      <c r="A46" s="23" t="s">
        <v>37</v>
      </c>
      <c r="B46" s="12"/>
      <c r="C46" s="13" t="s">
        <v>38</v>
      </c>
      <c r="D46" s="18">
        <f>D47+D51</f>
        <v>1409695</v>
      </c>
      <c r="E46" s="18">
        <f>E47+E51</f>
        <v>1499245</v>
      </c>
      <c r="F46" s="18">
        <f>F47+F51</f>
        <v>682173</v>
      </c>
      <c r="G46" s="85">
        <f t="shared" si="0"/>
        <v>45.50110222145146</v>
      </c>
      <c r="H46" s="78">
        <f t="shared" si="1"/>
        <v>2.349975009427659</v>
      </c>
      <c r="I46" s="55"/>
    </row>
    <row r="47" spans="1:9" ht="15" customHeight="1">
      <c r="A47" s="23"/>
      <c r="B47" s="15">
        <v>71012</v>
      </c>
      <c r="C47" s="16" t="s">
        <v>172</v>
      </c>
      <c r="D47" s="20">
        <f>D48</f>
        <v>957109</v>
      </c>
      <c r="E47" s="20">
        <f>E48</f>
        <v>1046659</v>
      </c>
      <c r="F47" s="20">
        <f>F48</f>
        <v>439736</v>
      </c>
      <c r="G47" s="83">
        <f t="shared" si="0"/>
        <v>42.01330137131578</v>
      </c>
      <c r="H47" s="77">
        <f t="shared" si="1"/>
        <v>1.5148189839610786</v>
      </c>
      <c r="I47" s="55"/>
    </row>
    <row r="48" spans="1:9" ht="15" customHeight="1">
      <c r="A48" s="23"/>
      <c r="B48" s="12"/>
      <c r="C48" s="16" t="s">
        <v>16</v>
      </c>
      <c r="D48" s="20">
        <v>957109</v>
      </c>
      <c r="E48" s="20">
        <v>1046659</v>
      </c>
      <c r="F48" s="20">
        <v>439736</v>
      </c>
      <c r="G48" s="83">
        <f t="shared" si="0"/>
        <v>42.01330137131578</v>
      </c>
      <c r="H48" s="77">
        <f t="shared" si="1"/>
        <v>1.5148189839610786</v>
      </c>
      <c r="I48" s="55"/>
    </row>
    <row r="49" spans="1:9" ht="15" customHeight="1">
      <c r="A49" s="23"/>
      <c r="B49" s="12"/>
      <c r="C49" s="16" t="s">
        <v>208</v>
      </c>
      <c r="D49" s="20">
        <v>742900</v>
      </c>
      <c r="E49" s="20">
        <v>742900</v>
      </c>
      <c r="F49" s="20">
        <v>334420</v>
      </c>
      <c r="G49" s="83">
        <f t="shared" si="0"/>
        <v>45.01547987616099</v>
      </c>
      <c r="H49" s="77">
        <f t="shared" si="1"/>
        <v>1.1520224967168118</v>
      </c>
      <c r="I49" s="55"/>
    </row>
    <row r="50" spans="1:9" ht="15" customHeight="1">
      <c r="A50" s="23"/>
      <c r="B50" s="12"/>
      <c r="C50" s="16" t="s">
        <v>221</v>
      </c>
      <c r="D50" s="20">
        <v>800</v>
      </c>
      <c r="E50" s="20">
        <v>800</v>
      </c>
      <c r="F50" s="20">
        <v>150</v>
      </c>
      <c r="G50" s="83">
        <f t="shared" si="0"/>
        <v>18.75</v>
      </c>
      <c r="H50" s="77">
        <f t="shared" si="1"/>
        <v>0.0005167255980728478</v>
      </c>
      <c r="I50" s="55"/>
    </row>
    <row r="51" spans="1:9" ht="15" customHeight="1">
      <c r="A51" s="24"/>
      <c r="B51" s="15" t="s">
        <v>43</v>
      </c>
      <c r="C51" s="16" t="s">
        <v>44</v>
      </c>
      <c r="D51" s="20">
        <f>D52</f>
        <v>452586</v>
      </c>
      <c r="E51" s="20">
        <f>E52</f>
        <v>452586</v>
      </c>
      <c r="F51" s="20">
        <f>F52</f>
        <v>242437</v>
      </c>
      <c r="G51" s="83">
        <f t="shared" si="0"/>
        <v>53.56705686874981</v>
      </c>
      <c r="H51" s="77">
        <f t="shared" si="1"/>
        <v>0.83515602546658</v>
      </c>
      <c r="I51" s="55"/>
    </row>
    <row r="52" spans="1:9" ht="15" customHeight="1">
      <c r="A52" s="24"/>
      <c r="B52" s="15"/>
      <c r="C52" s="16" t="s">
        <v>45</v>
      </c>
      <c r="D52" s="20">
        <v>452586</v>
      </c>
      <c r="E52" s="20">
        <v>452586</v>
      </c>
      <c r="F52" s="20">
        <v>242437</v>
      </c>
      <c r="G52" s="83">
        <f t="shared" si="0"/>
        <v>53.56705686874981</v>
      </c>
      <c r="H52" s="77">
        <f t="shared" si="1"/>
        <v>0.83515602546658</v>
      </c>
      <c r="I52" s="55"/>
    </row>
    <row r="53" spans="1:9" ht="15" customHeight="1">
      <c r="A53" s="24"/>
      <c r="B53" s="15"/>
      <c r="C53" s="16" t="s">
        <v>210</v>
      </c>
      <c r="D53" s="20">
        <v>387430</v>
      </c>
      <c r="E53" s="20">
        <v>387430</v>
      </c>
      <c r="F53" s="20">
        <v>207285</v>
      </c>
      <c r="G53" s="83">
        <f t="shared" si="0"/>
        <v>53.50256820586945</v>
      </c>
      <c r="H53" s="77">
        <f t="shared" si="1"/>
        <v>0.7140631039768683</v>
      </c>
      <c r="I53" s="55"/>
    </row>
    <row r="54" spans="1:9" ht="15" customHeight="1">
      <c r="A54" s="23" t="s">
        <v>47</v>
      </c>
      <c r="B54" s="12"/>
      <c r="C54" s="13" t="s">
        <v>48</v>
      </c>
      <c r="D54" s="18">
        <f>D55+D59+D62+D71+D74+D67</f>
        <v>8443198</v>
      </c>
      <c r="E54" s="18">
        <f>E55+E59+E62+E71+E74+E67</f>
        <v>8443198</v>
      </c>
      <c r="F54" s="18">
        <f>F55+F59+F62+F71+F74+F67</f>
        <v>3885561</v>
      </c>
      <c r="G54" s="85">
        <f t="shared" si="0"/>
        <v>46.020015164869996</v>
      </c>
      <c r="H54" s="78">
        <f t="shared" si="1"/>
        <v>13.38512554382355</v>
      </c>
      <c r="I54" s="55"/>
    </row>
    <row r="55" spans="1:9" ht="15" customHeight="1">
      <c r="A55" s="24"/>
      <c r="B55" s="15" t="s">
        <v>49</v>
      </c>
      <c r="C55" s="16" t="s">
        <v>50</v>
      </c>
      <c r="D55" s="20">
        <f>D56</f>
        <v>551801</v>
      </c>
      <c r="E55" s="20">
        <v>609569</v>
      </c>
      <c r="F55" s="20">
        <f>F56</f>
        <v>320161</v>
      </c>
      <c r="G55" s="83">
        <f t="shared" si="0"/>
        <v>52.522520010039884</v>
      </c>
      <c r="H55" s="77">
        <f t="shared" si="1"/>
        <v>1.1029025613640067</v>
      </c>
      <c r="I55" s="55"/>
    </row>
    <row r="56" spans="1:9" ht="15" customHeight="1">
      <c r="A56" s="24"/>
      <c r="B56" s="15"/>
      <c r="C56" s="16" t="s">
        <v>51</v>
      </c>
      <c r="D56" s="20">
        <v>551801</v>
      </c>
      <c r="E56" s="20">
        <v>609569</v>
      </c>
      <c r="F56" s="20">
        <v>320161</v>
      </c>
      <c r="G56" s="83">
        <f t="shared" si="0"/>
        <v>52.522520010039884</v>
      </c>
      <c r="H56" s="77">
        <f t="shared" si="1"/>
        <v>1.1029025613640067</v>
      </c>
      <c r="I56" s="55"/>
    </row>
    <row r="57" spans="1:9" ht="15" customHeight="1">
      <c r="A57" s="24"/>
      <c r="B57" s="15"/>
      <c r="C57" s="16" t="s">
        <v>211</v>
      </c>
      <c r="D57" s="20">
        <v>485901</v>
      </c>
      <c r="E57" s="20">
        <v>485901</v>
      </c>
      <c r="F57" s="20">
        <v>224316</v>
      </c>
      <c r="G57" s="83">
        <f t="shared" si="0"/>
        <v>46.164959528792906</v>
      </c>
      <c r="H57" s="77">
        <f t="shared" si="1"/>
        <v>0.7727321283820594</v>
      </c>
      <c r="I57" s="55"/>
    </row>
    <row r="58" spans="1:9" ht="15" customHeight="1">
      <c r="A58" s="24"/>
      <c r="B58" s="15"/>
      <c r="C58" s="16" t="s">
        <v>221</v>
      </c>
      <c r="D58" s="20">
        <v>1500</v>
      </c>
      <c r="E58" s="20">
        <v>1500</v>
      </c>
      <c r="F58" s="20">
        <v>0</v>
      </c>
      <c r="G58" s="83">
        <f t="shared" si="0"/>
        <v>0</v>
      </c>
      <c r="H58" s="77">
        <f t="shared" si="1"/>
        <v>0</v>
      </c>
      <c r="I58" s="55"/>
    </row>
    <row r="59" spans="1:9" ht="15" customHeight="1">
      <c r="A59" s="24"/>
      <c r="B59" s="15" t="s">
        <v>53</v>
      </c>
      <c r="C59" s="16" t="s">
        <v>54</v>
      </c>
      <c r="D59" s="20">
        <f>D60</f>
        <v>386200</v>
      </c>
      <c r="E59" s="20">
        <f>E60</f>
        <v>386200</v>
      </c>
      <c r="F59" s="20">
        <f>F60</f>
        <v>176508</v>
      </c>
      <c r="G59" s="83">
        <f t="shared" si="0"/>
        <v>45.70378042465044</v>
      </c>
      <c r="H59" s="77">
        <f t="shared" si="1"/>
        <v>0.6080413457642814</v>
      </c>
      <c r="I59" s="55"/>
    </row>
    <row r="60" spans="1:9" ht="15" customHeight="1">
      <c r="A60" s="24"/>
      <c r="B60" s="15"/>
      <c r="C60" s="16" t="s">
        <v>16</v>
      </c>
      <c r="D60" s="20">
        <v>386200</v>
      </c>
      <c r="E60" s="20">
        <v>386200</v>
      </c>
      <c r="F60" s="20">
        <v>176508</v>
      </c>
      <c r="G60" s="83">
        <f t="shared" si="0"/>
        <v>45.70378042465044</v>
      </c>
      <c r="H60" s="77">
        <f t="shared" si="1"/>
        <v>0.6080413457642814</v>
      </c>
      <c r="I60" s="55"/>
    </row>
    <row r="61" spans="1:9" ht="15" customHeight="1">
      <c r="A61" s="24"/>
      <c r="B61" s="15"/>
      <c r="C61" s="16" t="s">
        <v>225</v>
      </c>
      <c r="D61" s="20">
        <v>333000</v>
      </c>
      <c r="E61" s="20">
        <v>333000</v>
      </c>
      <c r="F61" s="20">
        <v>156167</v>
      </c>
      <c r="G61" s="83">
        <f t="shared" si="0"/>
        <v>46.896996996997</v>
      </c>
      <c r="H61" s="77">
        <f t="shared" si="1"/>
        <v>0.5379699098282829</v>
      </c>
      <c r="I61" s="55"/>
    </row>
    <row r="62" spans="1:9" ht="15" customHeight="1">
      <c r="A62" s="24"/>
      <c r="B62" s="15" t="s">
        <v>56</v>
      </c>
      <c r="C62" s="16" t="s">
        <v>57</v>
      </c>
      <c r="D62" s="20">
        <f>D63+D65</f>
        <v>7033847</v>
      </c>
      <c r="E62" s="20">
        <f>E63+E65</f>
        <v>6986079</v>
      </c>
      <c r="F62" s="20">
        <f>F63+F65</f>
        <v>3153589</v>
      </c>
      <c r="G62" s="83">
        <f t="shared" si="0"/>
        <v>45.14104406778108</v>
      </c>
      <c r="H62" s="77">
        <f t="shared" si="1"/>
        <v>10.863601080673027</v>
      </c>
      <c r="I62" s="55"/>
    </row>
    <row r="63" spans="1:9" ht="15" customHeight="1">
      <c r="A63" s="24"/>
      <c r="B63" s="15"/>
      <c r="C63" s="16" t="s">
        <v>16</v>
      </c>
      <c r="D63" s="20">
        <v>6868847</v>
      </c>
      <c r="E63" s="20">
        <v>6821079</v>
      </c>
      <c r="F63" s="20">
        <v>3124377</v>
      </c>
      <c r="G63" s="83">
        <f t="shared" si="0"/>
        <v>45.80473265300108</v>
      </c>
      <c r="H63" s="77">
        <f t="shared" si="1"/>
        <v>10.762970492867</v>
      </c>
      <c r="I63" s="55"/>
    </row>
    <row r="64" spans="1:9" ht="15" customHeight="1">
      <c r="A64" s="24"/>
      <c r="B64" s="15"/>
      <c r="C64" s="16" t="s">
        <v>208</v>
      </c>
      <c r="D64" s="20">
        <v>5344347</v>
      </c>
      <c r="E64" s="20">
        <v>5319347</v>
      </c>
      <c r="F64" s="20">
        <v>2473450</v>
      </c>
      <c r="G64" s="83">
        <f t="shared" si="0"/>
        <v>46.499128558449</v>
      </c>
      <c r="H64" s="77">
        <f t="shared" si="1"/>
        <v>8.520632870355236</v>
      </c>
      <c r="I64" s="55"/>
    </row>
    <row r="65" spans="1:9" ht="15" customHeight="1">
      <c r="A65" s="24"/>
      <c r="B65" s="15"/>
      <c r="C65" s="16" t="s">
        <v>27</v>
      </c>
      <c r="D65" s="20">
        <v>165000</v>
      </c>
      <c r="E65" s="20">
        <v>165000</v>
      </c>
      <c r="F65" s="20">
        <v>29212</v>
      </c>
      <c r="G65" s="83">
        <f t="shared" si="0"/>
        <v>17.704242424242427</v>
      </c>
      <c r="H65" s="77">
        <f t="shared" si="1"/>
        <v>0.10063058780602686</v>
      </c>
      <c r="I65" s="55"/>
    </row>
    <row r="66" spans="1:9" ht="15" customHeight="1">
      <c r="A66" s="24"/>
      <c r="B66" s="15"/>
      <c r="C66" s="16" t="s">
        <v>221</v>
      </c>
      <c r="D66" s="20">
        <v>7000</v>
      </c>
      <c r="E66" s="20">
        <v>11500</v>
      </c>
      <c r="F66" s="20">
        <v>6148</v>
      </c>
      <c r="G66" s="83">
        <f t="shared" si="0"/>
        <v>53.46086956521739</v>
      </c>
      <c r="H66" s="77">
        <f t="shared" si="1"/>
        <v>0.021178859846345786</v>
      </c>
      <c r="I66" s="55"/>
    </row>
    <row r="67" spans="1:9" ht="15" customHeight="1">
      <c r="A67" s="24"/>
      <c r="B67" s="15">
        <v>75045</v>
      </c>
      <c r="C67" s="16" t="s">
        <v>235</v>
      </c>
      <c r="D67" s="20">
        <f>D68</f>
        <v>49000</v>
      </c>
      <c r="E67" s="20">
        <f>E68</f>
        <v>49000</v>
      </c>
      <c r="F67" s="20">
        <f>F68</f>
        <v>37866</v>
      </c>
      <c r="G67" s="83">
        <f t="shared" si="0"/>
        <v>77.27755102040817</v>
      </c>
      <c r="H67" s="77">
        <f t="shared" si="1"/>
        <v>0.1304422099775097</v>
      </c>
      <c r="I67" s="55"/>
    </row>
    <row r="68" spans="1:9" ht="15" customHeight="1">
      <c r="A68" s="24"/>
      <c r="B68" s="15"/>
      <c r="C68" s="16" t="s">
        <v>16</v>
      </c>
      <c r="D68" s="20">
        <v>49000</v>
      </c>
      <c r="E68" s="20">
        <v>49000</v>
      </c>
      <c r="F68" s="20">
        <v>37866</v>
      </c>
      <c r="G68" s="83">
        <f t="shared" si="0"/>
        <v>77.27755102040817</v>
      </c>
      <c r="H68" s="77">
        <f t="shared" si="1"/>
        <v>0.1304422099775097</v>
      </c>
      <c r="I68" s="55"/>
    </row>
    <row r="69" spans="1:9" ht="15" customHeight="1">
      <c r="A69" s="24"/>
      <c r="B69" s="15"/>
      <c r="C69" s="16" t="s">
        <v>221</v>
      </c>
      <c r="D69" s="20">
        <v>14400</v>
      </c>
      <c r="E69" s="20">
        <v>12800</v>
      </c>
      <c r="F69" s="20">
        <v>10080</v>
      </c>
      <c r="G69" s="83">
        <f t="shared" si="0"/>
        <v>78.75</v>
      </c>
      <c r="H69" s="77">
        <f t="shared" si="1"/>
        <v>0.034723960190495375</v>
      </c>
      <c r="I69" s="55"/>
    </row>
    <row r="70" spans="1:9" ht="15" customHeight="1">
      <c r="A70" s="24"/>
      <c r="B70" s="15"/>
      <c r="C70" s="16" t="s">
        <v>208</v>
      </c>
      <c r="D70" s="20">
        <v>15882</v>
      </c>
      <c r="E70" s="20">
        <v>15882</v>
      </c>
      <c r="F70" s="20">
        <v>14121</v>
      </c>
      <c r="G70" s="83">
        <f t="shared" si="0"/>
        <v>88.91197582168493</v>
      </c>
      <c r="H70" s="77">
        <f t="shared" si="1"/>
        <v>0.04864454780257789</v>
      </c>
      <c r="I70" s="55"/>
    </row>
    <row r="71" spans="1:12" ht="15" customHeight="1">
      <c r="A71" s="24"/>
      <c r="B71" s="15">
        <v>75075</v>
      </c>
      <c r="C71" s="16" t="s">
        <v>59</v>
      </c>
      <c r="D71" s="20">
        <f>D72</f>
        <v>154000</v>
      </c>
      <c r="E71" s="20">
        <v>154000</v>
      </c>
      <c r="F71" s="20">
        <f>F72</f>
        <v>86561</v>
      </c>
      <c r="G71" s="83">
        <f t="shared" si="0"/>
        <v>56.20844155844156</v>
      </c>
      <c r="H71" s="77">
        <f t="shared" si="1"/>
        <v>0.29818856329855853</v>
      </c>
      <c r="I71" s="55"/>
      <c r="K71" s="61"/>
      <c r="L71" s="9"/>
    </row>
    <row r="72" spans="1:12" ht="15" customHeight="1">
      <c r="A72" s="24"/>
      <c r="B72" s="15"/>
      <c r="C72" s="16" t="s">
        <v>58</v>
      </c>
      <c r="D72" s="20">
        <v>154000</v>
      </c>
      <c r="E72" s="20">
        <v>154000</v>
      </c>
      <c r="F72" s="20">
        <v>86561</v>
      </c>
      <c r="G72" s="83">
        <f t="shared" si="0"/>
        <v>56.20844155844156</v>
      </c>
      <c r="H72" s="77">
        <f t="shared" si="1"/>
        <v>0.29818856329855853</v>
      </c>
      <c r="I72" s="55"/>
      <c r="K72" s="61"/>
      <c r="L72" s="9"/>
    </row>
    <row r="73" spans="1:12" ht="15" customHeight="1">
      <c r="A73" s="24"/>
      <c r="B73" s="15"/>
      <c r="C73" s="15" t="s">
        <v>208</v>
      </c>
      <c r="D73" s="20">
        <v>0</v>
      </c>
      <c r="E73" s="20">
        <v>10035</v>
      </c>
      <c r="F73" s="20">
        <v>3650</v>
      </c>
      <c r="G73" s="83">
        <f t="shared" si="0"/>
        <v>36.37269556552068</v>
      </c>
      <c r="H73" s="77">
        <f t="shared" si="1"/>
        <v>0.01257365621977263</v>
      </c>
      <c r="I73" s="55"/>
      <c r="K73" s="61"/>
      <c r="L73" s="9"/>
    </row>
    <row r="74" spans="1:12" ht="15" customHeight="1">
      <c r="A74" s="24"/>
      <c r="B74" s="15" t="s">
        <v>60</v>
      </c>
      <c r="C74" s="16" t="s">
        <v>11</v>
      </c>
      <c r="D74" s="20">
        <f>D75</f>
        <v>268350</v>
      </c>
      <c r="E74" s="20">
        <v>258350</v>
      </c>
      <c r="F74" s="20">
        <f>F75</f>
        <v>110876</v>
      </c>
      <c r="G74" s="83">
        <f aca="true" t="shared" si="3" ref="G74:G137">(F74/E74)*100</f>
        <v>42.91697309850978</v>
      </c>
      <c r="H74" s="77">
        <f aca="true" t="shared" si="4" ref="H74:H137">SUM((F74/29028947)*100)</f>
        <v>0.38194978274616714</v>
      </c>
      <c r="I74" s="55"/>
      <c r="K74" s="61"/>
      <c r="L74" s="9"/>
    </row>
    <row r="75" spans="1:12" ht="15" customHeight="1">
      <c r="A75" s="24"/>
      <c r="B75" s="15"/>
      <c r="C75" s="16" t="s">
        <v>16</v>
      </c>
      <c r="D75" s="20">
        <v>268350</v>
      </c>
      <c r="E75" s="20">
        <v>258350</v>
      </c>
      <c r="F75" s="20">
        <v>110876</v>
      </c>
      <c r="G75" s="83">
        <f t="shared" si="3"/>
        <v>42.91697309850978</v>
      </c>
      <c r="H75" s="77">
        <f t="shared" si="4"/>
        <v>0.38194978274616714</v>
      </c>
      <c r="I75" s="55"/>
      <c r="K75" s="61"/>
      <c r="L75" s="9"/>
    </row>
    <row r="76" spans="1:12" ht="15" customHeight="1">
      <c r="A76" s="24"/>
      <c r="B76" s="15"/>
      <c r="C76" s="16" t="s">
        <v>221</v>
      </c>
      <c r="D76" s="20">
        <v>18600</v>
      </c>
      <c r="E76" s="20">
        <v>18600</v>
      </c>
      <c r="F76" s="20">
        <v>9281</v>
      </c>
      <c r="G76" s="83">
        <f t="shared" si="3"/>
        <v>49.89784946236559</v>
      </c>
      <c r="H76" s="77">
        <f t="shared" si="4"/>
        <v>0.03197153517142733</v>
      </c>
      <c r="I76" s="55"/>
      <c r="K76" s="61"/>
      <c r="L76" s="9"/>
    </row>
    <row r="77" spans="1:12" ht="15" customHeight="1">
      <c r="A77" s="24">
        <v>752</v>
      </c>
      <c r="B77" s="15"/>
      <c r="C77" s="63" t="s">
        <v>234</v>
      </c>
      <c r="D77" s="64">
        <f>D78</f>
        <v>400</v>
      </c>
      <c r="E77" s="64">
        <v>400</v>
      </c>
      <c r="F77" s="20">
        <v>0</v>
      </c>
      <c r="G77" s="83">
        <f t="shared" si="3"/>
        <v>0</v>
      </c>
      <c r="H77" s="78">
        <f t="shared" si="4"/>
        <v>0</v>
      </c>
      <c r="I77" s="55"/>
      <c r="K77" s="61"/>
      <c r="L77" s="9"/>
    </row>
    <row r="78" spans="1:12" ht="15" customHeight="1">
      <c r="A78" s="24"/>
      <c r="B78" s="15">
        <v>75212</v>
      </c>
      <c r="C78" s="39" t="s">
        <v>64</v>
      </c>
      <c r="D78" s="20">
        <f>D79</f>
        <v>400</v>
      </c>
      <c r="E78" s="20">
        <v>400</v>
      </c>
      <c r="F78" s="20">
        <v>0</v>
      </c>
      <c r="G78" s="83">
        <f t="shared" si="3"/>
        <v>0</v>
      </c>
      <c r="H78" s="77">
        <f t="shared" si="4"/>
        <v>0</v>
      </c>
      <c r="I78" s="55"/>
      <c r="K78" s="61"/>
      <c r="L78" s="9"/>
    </row>
    <row r="79" spans="1:12" ht="15" customHeight="1">
      <c r="A79" s="24"/>
      <c r="B79" s="15"/>
      <c r="C79" s="16" t="s">
        <v>16</v>
      </c>
      <c r="D79" s="20">
        <v>400</v>
      </c>
      <c r="E79" s="20">
        <v>400</v>
      </c>
      <c r="F79" s="20">
        <v>0</v>
      </c>
      <c r="G79" s="83">
        <f t="shared" si="3"/>
        <v>0</v>
      </c>
      <c r="H79" s="77">
        <f t="shared" si="4"/>
        <v>0</v>
      </c>
      <c r="I79" s="55"/>
      <c r="K79" s="61"/>
      <c r="L79" s="9"/>
    </row>
    <row r="80" spans="1:12" ht="15" customHeight="1">
      <c r="A80" s="23" t="s">
        <v>65</v>
      </c>
      <c r="B80" s="12"/>
      <c r="C80" s="13" t="s">
        <v>66</v>
      </c>
      <c r="D80" s="18">
        <f>D81+D83+D85+D87</f>
        <v>33507</v>
      </c>
      <c r="E80" s="18">
        <f>E81+E83+E85+E87</f>
        <v>98507</v>
      </c>
      <c r="F80" s="18">
        <f>F81+F83+F85+F87</f>
        <v>65722</v>
      </c>
      <c r="G80" s="85">
        <f t="shared" si="3"/>
        <v>66.7181012516877</v>
      </c>
      <c r="H80" s="78">
        <f t="shared" si="4"/>
        <v>0.226401598376958</v>
      </c>
      <c r="I80" s="55"/>
      <c r="K80" s="61"/>
      <c r="L80" s="9"/>
    </row>
    <row r="81" spans="1:12" ht="15" customHeight="1">
      <c r="A81" s="23"/>
      <c r="B81" s="38">
        <v>75414</v>
      </c>
      <c r="C81" s="39" t="s">
        <v>191</v>
      </c>
      <c r="D81" s="20">
        <v>3000</v>
      </c>
      <c r="E81" s="20">
        <v>3000</v>
      </c>
      <c r="F81" s="20">
        <v>0</v>
      </c>
      <c r="G81" s="83">
        <f t="shared" si="3"/>
        <v>0</v>
      </c>
      <c r="H81" s="77">
        <f t="shared" si="4"/>
        <v>0</v>
      </c>
      <c r="I81" s="55"/>
      <c r="K81" s="61"/>
      <c r="L81" s="9"/>
    </row>
    <row r="82" spans="1:12" ht="15" customHeight="1">
      <c r="A82" s="23"/>
      <c r="B82" s="12"/>
      <c r="C82" s="16" t="s">
        <v>58</v>
      </c>
      <c r="D82" s="20">
        <v>3000</v>
      </c>
      <c r="E82" s="20">
        <v>3000</v>
      </c>
      <c r="F82" s="20">
        <v>0</v>
      </c>
      <c r="G82" s="83">
        <f t="shared" si="3"/>
        <v>0</v>
      </c>
      <c r="H82" s="77">
        <f t="shared" si="4"/>
        <v>0</v>
      </c>
      <c r="I82" s="55"/>
      <c r="K82" s="61"/>
      <c r="L82" s="9"/>
    </row>
    <row r="83" spans="1:12" ht="15" customHeight="1">
      <c r="A83" s="24"/>
      <c r="B83" s="15" t="s">
        <v>68</v>
      </c>
      <c r="C83" s="16" t="s">
        <v>69</v>
      </c>
      <c r="D83" s="20">
        <f>D84</f>
        <v>3500</v>
      </c>
      <c r="E83" s="20">
        <v>3500</v>
      </c>
      <c r="F83" s="20">
        <v>0</v>
      </c>
      <c r="G83" s="83">
        <f t="shared" si="3"/>
        <v>0</v>
      </c>
      <c r="H83" s="77">
        <f t="shared" si="4"/>
        <v>0</v>
      </c>
      <c r="I83" s="55"/>
      <c r="K83" s="61"/>
      <c r="L83" s="9"/>
    </row>
    <row r="84" spans="1:12" ht="15" customHeight="1">
      <c r="A84" s="24"/>
      <c r="B84" s="15"/>
      <c r="C84" s="16" t="s">
        <v>58</v>
      </c>
      <c r="D84" s="20">
        <v>3500</v>
      </c>
      <c r="E84" s="20">
        <v>3500</v>
      </c>
      <c r="F84" s="20">
        <v>0</v>
      </c>
      <c r="G84" s="83">
        <f t="shared" si="3"/>
        <v>0</v>
      </c>
      <c r="H84" s="77">
        <f t="shared" si="4"/>
        <v>0</v>
      </c>
      <c r="I84" s="55"/>
      <c r="K84" s="61"/>
      <c r="L84" s="9"/>
    </row>
    <row r="85" spans="1:12" ht="15" customHeight="1">
      <c r="A85" s="24"/>
      <c r="B85" s="15">
        <v>75421</v>
      </c>
      <c r="C85" s="16" t="s">
        <v>203</v>
      </c>
      <c r="D85" s="20">
        <v>1850</v>
      </c>
      <c r="E85" s="20">
        <v>1850</v>
      </c>
      <c r="F85" s="20">
        <v>0</v>
      </c>
      <c r="G85" s="83">
        <f t="shared" si="3"/>
        <v>0</v>
      </c>
      <c r="H85" s="77">
        <f t="shared" si="4"/>
        <v>0</v>
      </c>
      <c r="I85" s="55"/>
      <c r="K85" s="61"/>
      <c r="L85" s="9"/>
    </row>
    <row r="86" spans="1:12" ht="15" customHeight="1">
      <c r="A86" s="24"/>
      <c r="B86" s="15"/>
      <c r="C86" s="16" t="s">
        <v>58</v>
      </c>
      <c r="D86" s="20">
        <v>1850</v>
      </c>
      <c r="E86" s="20">
        <v>1850</v>
      </c>
      <c r="F86" s="20">
        <v>0</v>
      </c>
      <c r="G86" s="83">
        <f t="shared" si="3"/>
        <v>0</v>
      </c>
      <c r="H86" s="77">
        <f t="shared" si="4"/>
        <v>0</v>
      </c>
      <c r="I86" s="55"/>
      <c r="K86" s="61"/>
      <c r="L86" s="9"/>
    </row>
    <row r="87" spans="1:12" ht="15" customHeight="1">
      <c r="A87" s="24"/>
      <c r="B87" s="15" t="s">
        <v>70</v>
      </c>
      <c r="C87" s="16" t="s">
        <v>11</v>
      </c>
      <c r="D87" s="20">
        <f>D88</f>
        <v>25157</v>
      </c>
      <c r="E87" s="20">
        <v>90157</v>
      </c>
      <c r="F87" s="20">
        <f>F88</f>
        <v>65722</v>
      </c>
      <c r="G87" s="83">
        <f t="shared" si="3"/>
        <v>72.89727919074504</v>
      </c>
      <c r="H87" s="77">
        <f t="shared" si="4"/>
        <v>0.226401598376958</v>
      </c>
      <c r="I87" s="55"/>
      <c r="K87" s="61"/>
      <c r="L87" s="9"/>
    </row>
    <row r="88" spans="1:12" ht="15" customHeight="1">
      <c r="A88" s="24"/>
      <c r="B88" s="15"/>
      <c r="C88" s="16" t="s">
        <v>58</v>
      </c>
      <c r="D88" s="20">
        <v>25157</v>
      </c>
      <c r="E88" s="20">
        <v>90157</v>
      </c>
      <c r="F88" s="20">
        <v>65722</v>
      </c>
      <c r="G88" s="83">
        <f t="shared" si="3"/>
        <v>72.89727919074504</v>
      </c>
      <c r="H88" s="77">
        <f t="shared" si="4"/>
        <v>0.226401598376958</v>
      </c>
      <c r="I88" s="55"/>
      <c r="K88" s="61"/>
      <c r="L88" s="9"/>
    </row>
    <row r="89" spans="1:12" ht="15" customHeight="1">
      <c r="A89" s="24"/>
      <c r="B89" s="15"/>
      <c r="C89" s="15" t="s">
        <v>208</v>
      </c>
      <c r="D89" s="20">
        <v>9157</v>
      </c>
      <c r="E89" s="20">
        <v>9157</v>
      </c>
      <c r="F89" s="20">
        <v>9157</v>
      </c>
      <c r="G89" s="83">
        <f t="shared" si="3"/>
        <v>100</v>
      </c>
      <c r="H89" s="77">
        <f t="shared" si="4"/>
        <v>0.03154437534368711</v>
      </c>
      <c r="I89" s="55"/>
      <c r="K89" s="61"/>
      <c r="L89" s="9"/>
    </row>
    <row r="90" spans="1:12" ht="15" customHeight="1">
      <c r="A90" s="24">
        <v>755</v>
      </c>
      <c r="B90" s="15"/>
      <c r="C90" s="81" t="s">
        <v>244</v>
      </c>
      <c r="D90" s="64">
        <v>0</v>
      </c>
      <c r="E90" s="64">
        <f>E92</f>
        <v>185400</v>
      </c>
      <c r="F90" s="64">
        <f>F92</f>
        <v>84401</v>
      </c>
      <c r="G90" s="85">
        <f t="shared" si="3"/>
        <v>45.52373247033441</v>
      </c>
      <c r="H90" s="78">
        <f t="shared" si="4"/>
        <v>0.2907477146863095</v>
      </c>
      <c r="I90" s="55"/>
      <c r="K90" s="61"/>
      <c r="L90" s="9"/>
    </row>
    <row r="91" spans="1:12" ht="15" customHeight="1">
      <c r="A91" s="24"/>
      <c r="B91" s="15">
        <v>75515</v>
      </c>
      <c r="C91" s="73" t="s">
        <v>245</v>
      </c>
      <c r="D91" s="20">
        <v>0</v>
      </c>
      <c r="E91" s="20">
        <v>184500</v>
      </c>
      <c r="F91" s="20">
        <f>F92</f>
        <v>84401</v>
      </c>
      <c r="G91" s="83">
        <f t="shared" si="3"/>
        <v>45.74579945799458</v>
      </c>
      <c r="H91" s="77">
        <f t="shared" si="4"/>
        <v>0.2907477146863095</v>
      </c>
      <c r="I91" s="55"/>
      <c r="K91" s="61"/>
      <c r="L91" s="9"/>
    </row>
    <row r="92" spans="1:12" ht="15" customHeight="1">
      <c r="A92" s="24"/>
      <c r="B92" s="15"/>
      <c r="C92" s="16" t="s">
        <v>58</v>
      </c>
      <c r="D92" s="20">
        <v>0</v>
      </c>
      <c r="E92" s="20">
        <v>185400</v>
      </c>
      <c r="F92" s="20">
        <v>84401</v>
      </c>
      <c r="G92" s="83">
        <f t="shared" si="3"/>
        <v>45.52373247033441</v>
      </c>
      <c r="H92" s="77">
        <f t="shared" si="4"/>
        <v>0.2907477146863095</v>
      </c>
      <c r="I92" s="55"/>
      <c r="K92" s="61"/>
      <c r="L92" s="9"/>
    </row>
    <row r="93" spans="1:12" ht="15" customHeight="1">
      <c r="A93" s="24"/>
      <c r="B93" s="15"/>
      <c r="C93" s="16" t="s">
        <v>199</v>
      </c>
      <c r="D93" s="20">
        <v>0</v>
      </c>
      <c r="E93" s="20">
        <v>63654</v>
      </c>
      <c r="F93" s="20">
        <v>33681</v>
      </c>
      <c r="G93" s="83">
        <f t="shared" si="3"/>
        <v>52.9126213592233</v>
      </c>
      <c r="H93" s="77">
        <f t="shared" si="4"/>
        <v>0.11602556579127725</v>
      </c>
      <c r="I93" s="55"/>
      <c r="K93" s="61"/>
      <c r="L93" s="9"/>
    </row>
    <row r="94" spans="1:12" ht="15" customHeight="1">
      <c r="A94" s="23" t="s">
        <v>71</v>
      </c>
      <c r="B94" s="12"/>
      <c r="C94" s="13" t="s">
        <v>72</v>
      </c>
      <c r="D94" s="18">
        <f>D95</f>
        <v>600000</v>
      </c>
      <c r="E94" s="18">
        <f>E95</f>
        <v>600000</v>
      </c>
      <c r="F94" s="18">
        <f>F95</f>
        <v>221152</v>
      </c>
      <c r="G94" s="85">
        <f t="shared" si="3"/>
        <v>36.858666666666664</v>
      </c>
      <c r="H94" s="78">
        <f t="shared" si="4"/>
        <v>0.7618326631000429</v>
      </c>
      <c r="I94" s="55"/>
      <c r="K94" s="61"/>
      <c r="L94" s="9"/>
    </row>
    <row r="95" spans="1:12" ht="30.75" customHeight="1">
      <c r="A95" s="24"/>
      <c r="B95" s="15" t="s">
        <v>73</v>
      </c>
      <c r="C95" s="16" t="s">
        <v>171</v>
      </c>
      <c r="D95" s="20">
        <v>600000</v>
      </c>
      <c r="E95" s="20">
        <v>600000</v>
      </c>
      <c r="F95" s="20">
        <v>221152</v>
      </c>
      <c r="G95" s="83">
        <f t="shared" si="3"/>
        <v>36.858666666666664</v>
      </c>
      <c r="H95" s="77">
        <f t="shared" si="4"/>
        <v>0.7618326631000429</v>
      </c>
      <c r="I95" s="55"/>
      <c r="K95" s="61"/>
      <c r="L95" s="9"/>
    </row>
    <row r="96" spans="1:12" ht="15" customHeight="1">
      <c r="A96" s="24"/>
      <c r="B96" s="15"/>
      <c r="C96" s="16" t="s">
        <v>16</v>
      </c>
      <c r="D96" s="20">
        <v>600000</v>
      </c>
      <c r="E96" s="20">
        <v>600000</v>
      </c>
      <c r="F96" s="20">
        <v>221152</v>
      </c>
      <c r="G96" s="83">
        <f t="shared" si="3"/>
        <v>36.858666666666664</v>
      </c>
      <c r="H96" s="77">
        <f t="shared" si="4"/>
        <v>0.7618326631000429</v>
      </c>
      <c r="I96" s="55"/>
      <c r="K96" s="61"/>
      <c r="L96" s="9"/>
    </row>
    <row r="97" spans="1:12" ht="15" customHeight="1">
      <c r="A97" s="23" t="s">
        <v>74</v>
      </c>
      <c r="B97" s="12"/>
      <c r="C97" s="13" t="s">
        <v>75</v>
      </c>
      <c r="D97" s="18">
        <f>D100+D98</f>
        <v>637200</v>
      </c>
      <c r="E97" s="18">
        <f>E100+E98</f>
        <v>741097</v>
      </c>
      <c r="F97" s="18">
        <f>F100+F98</f>
        <v>170000</v>
      </c>
      <c r="G97" s="85">
        <f t="shared" si="3"/>
        <v>22.938967503579153</v>
      </c>
      <c r="H97" s="78">
        <f t="shared" si="4"/>
        <v>0.5856223444825609</v>
      </c>
      <c r="I97" s="59"/>
      <c r="K97" s="61"/>
      <c r="L97" s="9"/>
    </row>
    <row r="98" spans="1:12" ht="15" customHeight="1">
      <c r="A98" s="23"/>
      <c r="B98" s="38">
        <v>75814</v>
      </c>
      <c r="C98" s="39" t="s">
        <v>236</v>
      </c>
      <c r="D98" s="20">
        <f>D99</f>
        <v>260200</v>
      </c>
      <c r="E98" s="20">
        <v>340000</v>
      </c>
      <c r="F98" s="20">
        <f>F99</f>
        <v>170000</v>
      </c>
      <c r="G98" s="83">
        <f t="shared" si="3"/>
        <v>50</v>
      </c>
      <c r="H98" s="77">
        <f t="shared" si="4"/>
        <v>0.5856223444825609</v>
      </c>
      <c r="I98" s="59"/>
      <c r="K98" s="61"/>
      <c r="L98" s="9"/>
    </row>
    <row r="99" spans="1:12" ht="15" customHeight="1">
      <c r="A99" s="23"/>
      <c r="B99" s="38"/>
      <c r="C99" s="16" t="s">
        <v>58</v>
      </c>
      <c r="D99" s="20">
        <v>260200</v>
      </c>
      <c r="E99" s="20">
        <v>340000</v>
      </c>
      <c r="F99" s="20">
        <v>170000</v>
      </c>
      <c r="G99" s="83">
        <f t="shared" si="3"/>
        <v>50</v>
      </c>
      <c r="H99" s="77">
        <f t="shared" si="4"/>
        <v>0.5856223444825609</v>
      </c>
      <c r="I99" s="59"/>
      <c r="K99" s="61"/>
      <c r="L99" s="9"/>
    </row>
    <row r="100" spans="1:12" ht="15" customHeight="1">
      <c r="A100" s="23"/>
      <c r="B100" s="15" t="s">
        <v>76</v>
      </c>
      <c r="C100" s="16" t="s">
        <v>77</v>
      </c>
      <c r="D100" s="20">
        <f>D101+D102+D103</f>
        <v>377000</v>
      </c>
      <c r="E100" s="20">
        <f>E101+E102+E103</f>
        <v>401097</v>
      </c>
      <c r="F100" s="20">
        <v>0</v>
      </c>
      <c r="G100" s="83">
        <f t="shared" si="3"/>
        <v>0</v>
      </c>
      <c r="H100" s="77">
        <f t="shared" si="4"/>
        <v>0</v>
      </c>
      <c r="I100" s="55"/>
      <c r="K100" s="61"/>
      <c r="L100" s="9"/>
    </row>
    <row r="101" spans="1:12" ht="15" customHeight="1">
      <c r="A101" s="23"/>
      <c r="B101" s="15"/>
      <c r="C101" s="16" t="s">
        <v>237</v>
      </c>
      <c r="D101" s="20">
        <v>153000</v>
      </c>
      <c r="E101" s="20">
        <v>217097</v>
      </c>
      <c r="F101" s="20">
        <v>0</v>
      </c>
      <c r="G101" s="83">
        <f t="shared" si="3"/>
        <v>0</v>
      </c>
      <c r="H101" s="77">
        <f t="shared" si="4"/>
        <v>0</v>
      </c>
      <c r="I101" s="55"/>
      <c r="K101" s="61"/>
      <c r="L101" s="9"/>
    </row>
    <row r="102" spans="1:12" ht="15" customHeight="1">
      <c r="A102" s="23"/>
      <c r="B102" s="15"/>
      <c r="C102" s="16" t="s">
        <v>240</v>
      </c>
      <c r="D102" s="20">
        <v>97000</v>
      </c>
      <c r="E102" s="20">
        <v>97000</v>
      </c>
      <c r="F102" s="20">
        <v>0</v>
      </c>
      <c r="G102" s="83">
        <f t="shared" si="3"/>
        <v>0</v>
      </c>
      <c r="H102" s="77">
        <f t="shared" si="4"/>
        <v>0</v>
      </c>
      <c r="I102" s="55"/>
      <c r="K102" s="61"/>
      <c r="L102" s="9"/>
    </row>
    <row r="103" spans="1:12" ht="31.5" customHeight="1">
      <c r="A103" s="23"/>
      <c r="B103" s="15"/>
      <c r="C103" s="49" t="s">
        <v>238</v>
      </c>
      <c r="D103" s="20">
        <v>127000</v>
      </c>
      <c r="E103" s="20">
        <v>87000</v>
      </c>
      <c r="F103" s="20">
        <v>0</v>
      </c>
      <c r="G103" s="83">
        <f t="shared" si="3"/>
        <v>0</v>
      </c>
      <c r="H103" s="77">
        <f t="shared" si="4"/>
        <v>0</v>
      </c>
      <c r="I103" s="55"/>
      <c r="K103" s="61"/>
      <c r="L103" s="9"/>
    </row>
    <row r="104" spans="1:12" ht="15" customHeight="1">
      <c r="A104" s="23" t="s">
        <v>78</v>
      </c>
      <c r="B104" s="12"/>
      <c r="C104" s="13" t="s">
        <v>79</v>
      </c>
      <c r="D104" s="18">
        <f>D105+D110+D115+D120+D122+D126+D130+D134+D140+D136</f>
        <v>11046241</v>
      </c>
      <c r="E104" s="18">
        <f>E105+E110+E115+E120+E122+E126+E130+E134+E140+E136</f>
        <v>9723884</v>
      </c>
      <c r="F104" s="18">
        <f>F105+F110+F115+F120+F122+F126+F130+F134+F140+F136</f>
        <v>5768030</v>
      </c>
      <c r="G104" s="85">
        <f t="shared" si="3"/>
        <v>59.31816957092454</v>
      </c>
      <c r="H104" s="78">
        <f t="shared" si="4"/>
        <v>19.869925009680852</v>
      </c>
      <c r="I104" s="55"/>
      <c r="K104" s="61"/>
      <c r="L104" s="9"/>
    </row>
    <row r="105" spans="1:12" ht="15" customHeight="1">
      <c r="A105" s="24"/>
      <c r="B105" s="15" t="s">
        <v>80</v>
      </c>
      <c r="C105" s="16" t="s">
        <v>81</v>
      </c>
      <c r="D105" s="20">
        <f>D106</f>
        <v>1000860</v>
      </c>
      <c r="E105" s="20">
        <f>E106</f>
        <v>894825</v>
      </c>
      <c r="F105" s="20">
        <f>F106</f>
        <v>539696</v>
      </c>
      <c r="G105" s="83">
        <f t="shared" si="3"/>
        <v>60.31302209929316</v>
      </c>
      <c r="H105" s="77">
        <f t="shared" si="4"/>
        <v>1.8591649225168243</v>
      </c>
      <c r="I105" s="55"/>
      <c r="K105" s="61"/>
      <c r="L105" s="9"/>
    </row>
    <row r="106" spans="1:12" ht="15" customHeight="1">
      <c r="A106" s="24"/>
      <c r="B106" s="15"/>
      <c r="C106" s="16" t="s">
        <v>16</v>
      </c>
      <c r="D106" s="20">
        <v>1000860</v>
      </c>
      <c r="E106" s="20">
        <v>894825</v>
      </c>
      <c r="F106" s="20">
        <v>539696</v>
      </c>
      <c r="G106" s="83">
        <f t="shared" si="3"/>
        <v>60.31302209929316</v>
      </c>
      <c r="H106" s="77">
        <f t="shared" si="4"/>
        <v>1.8591649225168243</v>
      </c>
      <c r="I106" s="55"/>
      <c r="K106" s="61"/>
      <c r="L106" s="9"/>
    </row>
    <row r="107" spans="1:12" ht="15" customHeight="1">
      <c r="A107" s="24"/>
      <c r="B107" s="15"/>
      <c r="C107" s="16" t="s">
        <v>208</v>
      </c>
      <c r="D107" s="20">
        <v>470262</v>
      </c>
      <c r="E107" s="20">
        <v>364227</v>
      </c>
      <c r="F107" s="20">
        <v>265435</v>
      </c>
      <c r="G107" s="83">
        <f t="shared" si="3"/>
        <v>72.87625574161169</v>
      </c>
      <c r="H107" s="77">
        <f t="shared" si="4"/>
        <v>0.914380394163109</v>
      </c>
      <c r="I107" s="55"/>
      <c r="K107" s="61"/>
      <c r="L107" s="9"/>
    </row>
    <row r="108" spans="1:12" ht="15" customHeight="1">
      <c r="A108" s="24"/>
      <c r="B108" s="15"/>
      <c r="C108" s="16" t="s">
        <v>82</v>
      </c>
      <c r="D108" s="20">
        <v>458213</v>
      </c>
      <c r="E108" s="20">
        <v>458213</v>
      </c>
      <c r="F108" s="20">
        <v>233811</v>
      </c>
      <c r="G108" s="83">
        <f t="shared" si="3"/>
        <v>51.026705920608975</v>
      </c>
      <c r="H108" s="77">
        <f t="shared" si="4"/>
        <v>0.8054408587400707</v>
      </c>
      <c r="I108" s="55"/>
      <c r="K108" s="61"/>
      <c r="L108" s="9"/>
    </row>
    <row r="109" spans="1:12" ht="15" customHeight="1">
      <c r="A109" s="24"/>
      <c r="B109" s="15"/>
      <c r="C109" s="16" t="s">
        <v>221</v>
      </c>
      <c r="D109" s="20">
        <v>23000</v>
      </c>
      <c r="E109" s="20">
        <v>23000</v>
      </c>
      <c r="F109" s="20">
        <v>10529</v>
      </c>
      <c r="G109" s="83">
        <f t="shared" si="3"/>
        <v>45.778260869565216</v>
      </c>
      <c r="H109" s="77">
        <f t="shared" si="4"/>
        <v>0.03627069214739343</v>
      </c>
      <c r="I109" s="55"/>
      <c r="K109" s="61"/>
      <c r="L109" s="9"/>
    </row>
    <row r="110" spans="1:12" ht="15" customHeight="1">
      <c r="A110" s="24"/>
      <c r="B110" s="15" t="s">
        <v>83</v>
      </c>
      <c r="C110" s="16" t="s">
        <v>84</v>
      </c>
      <c r="D110" s="20">
        <f>D111+D112</f>
        <v>4196161</v>
      </c>
      <c r="E110" s="20">
        <f>E111+E112</f>
        <v>3614463</v>
      </c>
      <c r="F110" s="20">
        <f>F111+F112</f>
        <v>1866288</v>
      </c>
      <c r="G110" s="83">
        <f t="shared" si="3"/>
        <v>51.633894163531345</v>
      </c>
      <c r="H110" s="77">
        <f t="shared" si="4"/>
        <v>6.429058553174525</v>
      </c>
      <c r="I110" s="55"/>
      <c r="K110" s="61"/>
      <c r="L110" s="9"/>
    </row>
    <row r="111" spans="1:12" ht="15" customHeight="1">
      <c r="A111" s="24"/>
      <c r="B111" s="15"/>
      <c r="C111" s="16" t="s">
        <v>16</v>
      </c>
      <c r="D111" s="20">
        <v>4187811</v>
      </c>
      <c r="E111" s="20">
        <v>3614463</v>
      </c>
      <c r="F111" s="20">
        <v>1866288</v>
      </c>
      <c r="G111" s="83">
        <f t="shared" si="3"/>
        <v>51.633894163531345</v>
      </c>
      <c r="H111" s="77">
        <f t="shared" si="4"/>
        <v>6.429058553174525</v>
      </c>
      <c r="I111" s="55"/>
      <c r="K111" s="61"/>
      <c r="L111" s="9"/>
    </row>
    <row r="112" spans="1:12" ht="15" customHeight="1">
      <c r="A112" s="24"/>
      <c r="B112" s="15"/>
      <c r="C112" s="16" t="s">
        <v>27</v>
      </c>
      <c r="D112" s="20">
        <v>8350</v>
      </c>
      <c r="E112" s="20">
        <v>0</v>
      </c>
      <c r="F112" s="20">
        <v>0</v>
      </c>
      <c r="G112" s="83">
        <v>0</v>
      </c>
      <c r="H112" s="77">
        <f t="shared" si="4"/>
        <v>0</v>
      </c>
      <c r="I112" s="55"/>
      <c r="K112" s="61"/>
      <c r="L112" s="9"/>
    </row>
    <row r="113" spans="1:9" ht="15" customHeight="1">
      <c r="A113" s="24"/>
      <c r="B113" s="15"/>
      <c r="C113" s="16" t="s">
        <v>208</v>
      </c>
      <c r="D113" s="20">
        <v>3385387</v>
      </c>
      <c r="E113" s="20">
        <v>3058669</v>
      </c>
      <c r="F113" s="20">
        <v>1593471</v>
      </c>
      <c r="G113" s="83">
        <f t="shared" si="3"/>
        <v>52.09687612487654</v>
      </c>
      <c r="H113" s="77">
        <f t="shared" si="4"/>
        <v>5.489248369911593</v>
      </c>
      <c r="I113" s="55"/>
    </row>
    <row r="114" spans="1:9" ht="15" customHeight="1">
      <c r="A114" s="24"/>
      <c r="B114" s="15"/>
      <c r="C114" s="16" t="s">
        <v>221</v>
      </c>
      <c r="D114" s="20">
        <v>8874</v>
      </c>
      <c r="E114" s="20">
        <v>8587</v>
      </c>
      <c r="F114" s="20">
        <v>1531</v>
      </c>
      <c r="G114" s="83">
        <f t="shared" si="3"/>
        <v>17.829276813788283</v>
      </c>
      <c r="H114" s="77">
        <f t="shared" si="4"/>
        <v>0.005274045937663533</v>
      </c>
      <c r="I114" s="55"/>
    </row>
    <row r="115" spans="1:9" ht="15" customHeight="1">
      <c r="A115" s="24"/>
      <c r="B115" s="15" t="s">
        <v>85</v>
      </c>
      <c r="C115" s="16" t="s">
        <v>86</v>
      </c>
      <c r="D115" s="20">
        <f>D116</f>
        <v>799246</v>
      </c>
      <c r="E115" s="20">
        <f>E116</f>
        <v>684564</v>
      </c>
      <c r="F115" s="20">
        <f>F116</f>
        <v>436970</v>
      </c>
      <c r="G115" s="83">
        <f t="shared" si="3"/>
        <v>63.831869627967585</v>
      </c>
      <c r="H115" s="77">
        <f t="shared" si="4"/>
        <v>1.5052905639326153</v>
      </c>
      <c r="I115" s="55"/>
    </row>
    <row r="116" spans="1:9" ht="15" customHeight="1">
      <c r="A116" s="24"/>
      <c r="B116" s="15"/>
      <c r="C116" s="16" t="s">
        <v>16</v>
      </c>
      <c r="D116" s="20">
        <v>799246</v>
      </c>
      <c r="E116" s="20">
        <v>684564</v>
      </c>
      <c r="F116" s="20">
        <v>436970</v>
      </c>
      <c r="G116" s="83">
        <f t="shared" si="3"/>
        <v>63.831869627967585</v>
      </c>
      <c r="H116" s="77">
        <f t="shared" si="4"/>
        <v>1.5052905639326153</v>
      </c>
      <c r="I116" s="55"/>
    </row>
    <row r="117" spans="1:9" ht="15" customHeight="1">
      <c r="A117" s="24"/>
      <c r="B117" s="15"/>
      <c r="C117" s="16" t="s">
        <v>209</v>
      </c>
      <c r="D117" s="20">
        <v>521365</v>
      </c>
      <c r="E117" s="20">
        <v>406683</v>
      </c>
      <c r="F117" s="20">
        <v>311746</v>
      </c>
      <c r="G117" s="83">
        <f t="shared" si="3"/>
        <v>76.65577366154966</v>
      </c>
      <c r="H117" s="77">
        <f t="shared" si="4"/>
        <v>1.07391425531212</v>
      </c>
      <c r="I117" s="55"/>
    </row>
    <row r="118" spans="1:9" ht="15" customHeight="1">
      <c r="A118" s="24"/>
      <c r="B118" s="15"/>
      <c r="C118" s="16" t="s">
        <v>221</v>
      </c>
      <c r="D118" s="20">
        <v>6270</v>
      </c>
      <c r="E118" s="20">
        <v>6270</v>
      </c>
      <c r="F118" s="20">
        <v>2890</v>
      </c>
      <c r="G118" s="83">
        <f t="shared" si="3"/>
        <v>46.09250398724083</v>
      </c>
      <c r="H118" s="77">
        <f t="shared" si="4"/>
        <v>0.009955579856203534</v>
      </c>
      <c r="I118" s="55"/>
    </row>
    <row r="119" spans="1:9" ht="15" customHeight="1">
      <c r="A119" s="24"/>
      <c r="B119" s="15"/>
      <c r="C119" s="16" t="s">
        <v>87</v>
      </c>
      <c r="D119" s="20">
        <v>144938</v>
      </c>
      <c r="E119" s="20">
        <v>144938</v>
      </c>
      <c r="F119" s="20">
        <v>59434</v>
      </c>
      <c r="G119" s="83">
        <f t="shared" si="3"/>
        <v>41.00649933074832</v>
      </c>
      <c r="H119" s="77">
        <f t="shared" si="4"/>
        <v>0.20474046130574422</v>
      </c>
      <c r="I119" s="55"/>
    </row>
    <row r="120" spans="1:9" ht="15" customHeight="1">
      <c r="A120" s="24"/>
      <c r="B120" s="15" t="s">
        <v>88</v>
      </c>
      <c r="C120" s="16" t="s">
        <v>89</v>
      </c>
      <c r="D120" s="20">
        <f>D121</f>
        <v>12000</v>
      </c>
      <c r="E120" s="20">
        <v>12000</v>
      </c>
      <c r="F120" s="20">
        <f>F121</f>
        <v>4318</v>
      </c>
      <c r="G120" s="83">
        <f t="shared" si="3"/>
        <v>35.983333333333334</v>
      </c>
      <c r="H120" s="77">
        <f t="shared" si="4"/>
        <v>0.014874807549857046</v>
      </c>
      <c r="I120" s="55"/>
    </row>
    <row r="121" spans="1:9" ht="15" customHeight="1">
      <c r="A121" s="24"/>
      <c r="B121" s="15"/>
      <c r="C121" s="16" t="s">
        <v>90</v>
      </c>
      <c r="D121" s="20">
        <v>12000</v>
      </c>
      <c r="E121" s="20">
        <v>12000</v>
      </c>
      <c r="F121" s="20">
        <v>4318</v>
      </c>
      <c r="G121" s="83">
        <f t="shared" si="3"/>
        <v>35.983333333333334</v>
      </c>
      <c r="H121" s="77">
        <f t="shared" si="4"/>
        <v>0.014874807549857046</v>
      </c>
      <c r="I121" s="55"/>
    </row>
    <row r="122" spans="1:9" ht="15" customHeight="1">
      <c r="A122" s="24"/>
      <c r="B122" s="15" t="s">
        <v>91</v>
      </c>
      <c r="C122" s="16" t="s">
        <v>92</v>
      </c>
      <c r="D122" s="20">
        <f>D123</f>
        <v>2566203</v>
      </c>
      <c r="E122" s="20">
        <f>E123</f>
        <v>2226612</v>
      </c>
      <c r="F122" s="20">
        <f>F123</f>
        <v>1445750</v>
      </c>
      <c r="G122" s="83">
        <f t="shared" si="3"/>
        <v>64.93048631732876</v>
      </c>
      <c r="H122" s="77">
        <f t="shared" si="4"/>
        <v>4.980373556092131</v>
      </c>
      <c r="I122" s="55"/>
    </row>
    <row r="123" spans="1:9" ht="15" customHeight="1">
      <c r="A123" s="24"/>
      <c r="B123" s="15"/>
      <c r="C123" s="16" t="s">
        <v>16</v>
      </c>
      <c r="D123" s="20">
        <v>2566203</v>
      </c>
      <c r="E123" s="20">
        <v>2226612</v>
      </c>
      <c r="F123" s="20">
        <v>1445750</v>
      </c>
      <c r="G123" s="83">
        <f t="shared" si="3"/>
        <v>64.93048631732876</v>
      </c>
      <c r="H123" s="77">
        <f t="shared" si="4"/>
        <v>4.980373556092131</v>
      </c>
      <c r="I123" s="55"/>
    </row>
    <row r="124" spans="1:9" ht="15" customHeight="1">
      <c r="A124" s="24"/>
      <c r="B124" s="15"/>
      <c r="C124" s="16" t="s">
        <v>208</v>
      </c>
      <c r="D124" s="20">
        <v>2217614</v>
      </c>
      <c r="E124" s="20">
        <v>1831271</v>
      </c>
      <c r="F124" s="20">
        <v>1223682</v>
      </c>
      <c r="G124" s="83">
        <f t="shared" si="3"/>
        <v>66.82145897576055</v>
      </c>
      <c r="H124" s="77">
        <f t="shared" si="4"/>
        <v>4.215385422006523</v>
      </c>
      <c r="I124" s="55"/>
    </row>
    <row r="125" spans="1:9" ht="15" customHeight="1">
      <c r="A125" s="24"/>
      <c r="B125" s="15"/>
      <c r="C125" s="16" t="s">
        <v>221</v>
      </c>
      <c r="D125" s="20">
        <v>5924</v>
      </c>
      <c r="E125" s="20">
        <v>5924</v>
      </c>
      <c r="F125" s="20">
        <v>1043</v>
      </c>
      <c r="G125" s="83">
        <f t="shared" si="3"/>
        <v>17.606347062795408</v>
      </c>
      <c r="H125" s="77">
        <f t="shared" si="4"/>
        <v>0.0035929653252665347</v>
      </c>
      <c r="I125" s="55"/>
    </row>
    <row r="126" spans="1:12" ht="15" customHeight="1">
      <c r="A126" s="24"/>
      <c r="B126" s="15" t="s">
        <v>95</v>
      </c>
      <c r="C126" s="16" t="s">
        <v>96</v>
      </c>
      <c r="D126" s="20">
        <f>D127</f>
        <v>864676</v>
      </c>
      <c r="E126" s="20">
        <f>E127</f>
        <v>693717</v>
      </c>
      <c r="F126" s="20">
        <f>F127</f>
        <v>478974</v>
      </c>
      <c r="G126" s="83">
        <f t="shared" si="3"/>
        <v>69.04458158009679</v>
      </c>
      <c r="H126" s="77">
        <f t="shared" si="4"/>
        <v>1.6499875107422945</v>
      </c>
      <c r="I126" s="55"/>
      <c r="K126" s="71"/>
      <c r="L126" s="72"/>
    </row>
    <row r="127" spans="1:12" ht="15" customHeight="1">
      <c r="A127" s="24"/>
      <c r="B127" s="15"/>
      <c r="C127" s="16" t="s">
        <v>16</v>
      </c>
      <c r="D127" s="20">
        <v>864676</v>
      </c>
      <c r="E127" s="20">
        <v>693717</v>
      </c>
      <c r="F127" s="20">
        <v>478974</v>
      </c>
      <c r="G127" s="83">
        <f t="shared" si="3"/>
        <v>69.04458158009679</v>
      </c>
      <c r="H127" s="77">
        <f t="shared" si="4"/>
        <v>1.6499875107422945</v>
      </c>
      <c r="I127" s="55"/>
      <c r="K127" s="71"/>
      <c r="L127" s="72"/>
    </row>
    <row r="128" spans="1:12" ht="15" customHeight="1">
      <c r="A128" s="24"/>
      <c r="B128" s="15"/>
      <c r="C128" s="16" t="s">
        <v>208</v>
      </c>
      <c r="D128" s="20">
        <v>753439</v>
      </c>
      <c r="E128" s="20">
        <v>582480</v>
      </c>
      <c r="F128" s="20">
        <v>407687</v>
      </c>
      <c r="G128" s="83">
        <f t="shared" si="3"/>
        <v>69.99158769399808</v>
      </c>
      <c r="H128" s="77">
        <f t="shared" si="4"/>
        <v>1.404415392676834</v>
      </c>
      <c r="I128" s="55"/>
      <c r="K128" s="71"/>
      <c r="L128" s="72"/>
    </row>
    <row r="129" spans="1:12" ht="15" customHeight="1">
      <c r="A129" s="24"/>
      <c r="B129" s="15"/>
      <c r="C129" s="16" t="s">
        <v>221</v>
      </c>
      <c r="D129" s="20">
        <v>3000</v>
      </c>
      <c r="E129" s="20">
        <v>3000</v>
      </c>
      <c r="F129" s="20">
        <v>200</v>
      </c>
      <c r="G129" s="83">
        <f t="shared" si="3"/>
        <v>6.666666666666667</v>
      </c>
      <c r="H129" s="77">
        <f t="shared" si="4"/>
        <v>0.0006889674640971304</v>
      </c>
      <c r="I129" s="55"/>
      <c r="K129" s="71"/>
      <c r="L129" s="72"/>
    </row>
    <row r="130" spans="1:12" ht="15" customHeight="1">
      <c r="A130" s="24"/>
      <c r="B130" s="15" t="s">
        <v>97</v>
      </c>
      <c r="C130" s="16" t="s">
        <v>98</v>
      </c>
      <c r="D130" s="20">
        <f>D131</f>
        <v>1171549</v>
      </c>
      <c r="E130" s="20">
        <f>E131</f>
        <v>985029</v>
      </c>
      <c r="F130" s="20">
        <f>F131</f>
        <v>614590</v>
      </c>
      <c r="G130" s="83">
        <f t="shared" si="3"/>
        <v>62.39308690404039</v>
      </c>
      <c r="H130" s="77">
        <f t="shared" si="4"/>
        <v>2.117162568797277</v>
      </c>
      <c r="I130" s="55"/>
      <c r="K130" s="71"/>
      <c r="L130" s="72"/>
    </row>
    <row r="131" spans="1:12" ht="15" customHeight="1">
      <c r="A131" s="24"/>
      <c r="B131" s="15"/>
      <c r="C131" s="16" t="s">
        <v>51</v>
      </c>
      <c r="D131" s="20">
        <v>1171549</v>
      </c>
      <c r="E131" s="20">
        <v>985029</v>
      </c>
      <c r="F131" s="20">
        <v>614590</v>
      </c>
      <c r="G131" s="83">
        <f t="shared" si="3"/>
        <v>62.39308690404039</v>
      </c>
      <c r="H131" s="77">
        <f t="shared" si="4"/>
        <v>2.117162568797277</v>
      </c>
      <c r="I131" s="55"/>
      <c r="K131" s="71"/>
      <c r="L131" s="72"/>
    </row>
    <row r="132" spans="1:12" ht="15" customHeight="1">
      <c r="A132" s="24"/>
      <c r="B132" s="15"/>
      <c r="C132" s="16" t="s">
        <v>212</v>
      </c>
      <c r="D132" s="20">
        <v>989002</v>
      </c>
      <c r="E132" s="20">
        <v>798982</v>
      </c>
      <c r="F132" s="20">
        <v>508832</v>
      </c>
      <c r="G132" s="83">
        <f t="shared" si="3"/>
        <v>63.685039212397776</v>
      </c>
      <c r="H132" s="77">
        <f t="shared" si="4"/>
        <v>1.7528434634573553</v>
      </c>
      <c r="I132" s="55"/>
      <c r="K132" s="71"/>
      <c r="L132" s="72"/>
    </row>
    <row r="133" spans="1:12" ht="15" customHeight="1">
      <c r="A133" s="24"/>
      <c r="B133" s="15"/>
      <c r="C133" s="16" t="s">
        <v>221</v>
      </c>
      <c r="D133" s="20">
        <v>27330</v>
      </c>
      <c r="E133" s="20">
        <v>27330</v>
      </c>
      <c r="F133" s="20">
        <v>11726</v>
      </c>
      <c r="G133" s="83">
        <f t="shared" si="3"/>
        <v>42.90523234540798</v>
      </c>
      <c r="H133" s="77">
        <f t="shared" si="4"/>
        <v>0.04039416242001475</v>
      </c>
      <c r="I133" s="55"/>
      <c r="K133" s="71"/>
      <c r="L133" s="72"/>
    </row>
    <row r="134" spans="1:12" ht="15" customHeight="1">
      <c r="A134" s="24"/>
      <c r="B134" s="15" t="s">
        <v>100</v>
      </c>
      <c r="C134" s="16" t="s">
        <v>101</v>
      </c>
      <c r="D134" s="20">
        <f>D135</f>
        <v>32626</v>
      </c>
      <c r="E134" s="20">
        <f>E135</f>
        <v>32626</v>
      </c>
      <c r="F134" s="20">
        <f>F135</f>
        <v>13729</v>
      </c>
      <c r="G134" s="83">
        <f t="shared" si="3"/>
        <v>42.07993624716484</v>
      </c>
      <c r="H134" s="77">
        <f t="shared" si="4"/>
        <v>0.04729417157294751</v>
      </c>
      <c r="I134" s="55"/>
      <c r="K134" s="71"/>
      <c r="L134" s="72"/>
    </row>
    <row r="135" spans="1:12" ht="15" customHeight="1">
      <c r="A135" s="24"/>
      <c r="B135" s="15"/>
      <c r="C135" s="16" t="s">
        <v>58</v>
      </c>
      <c r="D135" s="20">
        <v>32626</v>
      </c>
      <c r="E135" s="20">
        <v>32626</v>
      </c>
      <c r="F135" s="20">
        <v>13729</v>
      </c>
      <c r="G135" s="83">
        <f t="shared" si="3"/>
        <v>42.07993624716484</v>
      </c>
      <c r="H135" s="77">
        <f t="shared" si="4"/>
        <v>0.04729417157294751</v>
      </c>
      <c r="I135" s="55"/>
      <c r="K135" s="71"/>
      <c r="L135" s="72"/>
    </row>
    <row r="136" spans="1:12" ht="69.75" customHeight="1">
      <c r="A136" s="24"/>
      <c r="B136" s="15">
        <v>80150</v>
      </c>
      <c r="C136" s="80" t="s">
        <v>232</v>
      </c>
      <c r="D136" s="20">
        <f>D137</f>
        <v>155598</v>
      </c>
      <c r="E136" s="20">
        <f>E137</f>
        <v>331526</v>
      </c>
      <c r="F136" s="20">
        <f>F137</f>
        <v>195327</v>
      </c>
      <c r="G136" s="83">
        <f t="shared" si="3"/>
        <v>58.91755096131224</v>
      </c>
      <c r="H136" s="77">
        <f t="shared" si="4"/>
        <v>0.6728697392985009</v>
      </c>
      <c r="I136" s="55"/>
      <c r="K136" s="71"/>
      <c r="L136" s="72"/>
    </row>
    <row r="137" spans="1:12" ht="15.75" customHeight="1">
      <c r="A137" s="24"/>
      <c r="B137" s="15"/>
      <c r="C137" s="16" t="s">
        <v>51</v>
      </c>
      <c r="D137" s="20">
        <v>155598</v>
      </c>
      <c r="E137" s="20">
        <v>331526</v>
      </c>
      <c r="F137" s="20">
        <v>195327</v>
      </c>
      <c r="G137" s="83">
        <f t="shared" si="3"/>
        <v>58.91755096131224</v>
      </c>
      <c r="H137" s="77">
        <f t="shared" si="4"/>
        <v>0.6728697392985009</v>
      </c>
      <c r="I137" s="55"/>
      <c r="K137" s="71"/>
      <c r="L137" s="72"/>
    </row>
    <row r="138" spans="1:12" ht="16.5" customHeight="1">
      <c r="A138" s="24"/>
      <c r="B138" s="15"/>
      <c r="C138" s="16" t="s">
        <v>212</v>
      </c>
      <c r="D138" s="20">
        <v>144018</v>
      </c>
      <c r="E138" s="20">
        <v>299361</v>
      </c>
      <c r="F138" s="20">
        <v>177485</v>
      </c>
      <c r="G138" s="83">
        <f aca="true" t="shared" si="5" ref="G138:G201">(F138/E138)*100</f>
        <v>59.28795000016702</v>
      </c>
      <c r="H138" s="77">
        <f aca="true" t="shared" si="6" ref="H138:H201">SUM((F138/29028947)*100)</f>
        <v>0.6114069518263959</v>
      </c>
      <c r="I138" s="55"/>
      <c r="K138" s="71"/>
      <c r="L138" s="72"/>
    </row>
    <row r="139" spans="1:12" ht="16.5" customHeight="1">
      <c r="A139" s="24"/>
      <c r="B139" s="15"/>
      <c r="C139" s="16" t="s">
        <v>221</v>
      </c>
      <c r="D139" s="20">
        <v>102</v>
      </c>
      <c r="E139" s="20">
        <v>389</v>
      </c>
      <c r="F139" s="20">
        <v>0</v>
      </c>
      <c r="G139" s="83">
        <f t="shared" si="5"/>
        <v>0</v>
      </c>
      <c r="H139" s="77">
        <f t="shared" si="6"/>
        <v>0</v>
      </c>
      <c r="I139" s="55"/>
      <c r="K139" s="71"/>
      <c r="L139" s="72"/>
    </row>
    <row r="140" spans="1:12" ht="15" customHeight="1">
      <c r="A140" s="24"/>
      <c r="B140" s="15" t="s">
        <v>102</v>
      </c>
      <c r="C140" s="16" t="s">
        <v>11</v>
      </c>
      <c r="D140" s="20">
        <f>D141</f>
        <v>247322</v>
      </c>
      <c r="E140" s="20">
        <f>E141</f>
        <v>248522</v>
      </c>
      <c r="F140" s="20">
        <f>F141</f>
        <v>172388</v>
      </c>
      <c r="G140" s="83">
        <f t="shared" si="5"/>
        <v>69.36528758017398</v>
      </c>
      <c r="H140" s="77">
        <f t="shared" si="6"/>
        <v>0.5938486160038806</v>
      </c>
      <c r="I140" s="55"/>
      <c r="K140" s="71"/>
      <c r="L140" s="72"/>
    </row>
    <row r="141" spans="1:12" ht="15" customHeight="1">
      <c r="A141" s="24"/>
      <c r="B141" s="15"/>
      <c r="C141" s="16" t="s">
        <v>16</v>
      </c>
      <c r="D141" s="20">
        <v>247322</v>
      </c>
      <c r="E141" s="20">
        <v>248522</v>
      </c>
      <c r="F141" s="20">
        <v>172388</v>
      </c>
      <c r="G141" s="83">
        <f t="shared" si="5"/>
        <v>69.36528758017398</v>
      </c>
      <c r="H141" s="77">
        <f t="shared" si="6"/>
        <v>0.5938486160038806</v>
      </c>
      <c r="I141" s="55"/>
      <c r="K141" s="71"/>
      <c r="L141" s="72"/>
    </row>
    <row r="142" spans="1:12" ht="15" customHeight="1">
      <c r="A142" s="24"/>
      <c r="B142" s="15"/>
      <c r="C142" s="16" t="s">
        <v>208</v>
      </c>
      <c r="D142" s="20">
        <v>5000</v>
      </c>
      <c r="E142" s="20">
        <v>5000</v>
      </c>
      <c r="F142" s="20">
        <v>164</v>
      </c>
      <c r="G142" s="83">
        <f t="shared" si="5"/>
        <v>3.2800000000000002</v>
      </c>
      <c r="H142" s="77">
        <f t="shared" si="6"/>
        <v>0.0005649533205596468</v>
      </c>
      <c r="I142" s="55"/>
      <c r="K142" s="71"/>
      <c r="L142" s="72"/>
    </row>
    <row r="143" spans="1:12" ht="15" customHeight="1">
      <c r="A143" s="24"/>
      <c r="B143" s="15"/>
      <c r="C143" s="16" t="s">
        <v>221</v>
      </c>
      <c r="D143" s="20">
        <v>13381</v>
      </c>
      <c r="E143" s="20">
        <v>14581</v>
      </c>
      <c r="F143" s="20">
        <v>1000</v>
      </c>
      <c r="G143" s="83">
        <f t="shared" si="5"/>
        <v>6.858240175570948</v>
      </c>
      <c r="H143" s="77">
        <f t="shared" si="6"/>
        <v>0.0034448373204856515</v>
      </c>
      <c r="I143" s="55"/>
      <c r="K143" s="71"/>
      <c r="L143" s="72"/>
    </row>
    <row r="144" spans="1:12" ht="15" customHeight="1">
      <c r="A144" s="23" t="s">
        <v>103</v>
      </c>
      <c r="B144" s="12"/>
      <c r="C144" s="13" t="s">
        <v>104</v>
      </c>
      <c r="D144" s="18">
        <f>D145+D147</f>
        <v>4067910</v>
      </c>
      <c r="E144" s="18">
        <f>E145+E147</f>
        <v>4054910</v>
      </c>
      <c r="F144" s="18">
        <f>F145+F147</f>
        <v>1501290</v>
      </c>
      <c r="G144" s="85">
        <f t="shared" si="5"/>
        <v>37.02400299883351</v>
      </c>
      <c r="H144" s="78">
        <f t="shared" si="6"/>
        <v>5.171699820871904</v>
      </c>
      <c r="I144" s="55"/>
      <c r="K144" s="71"/>
      <c r="L144" s="72"/>
    </row>
    <row r="145" spans="1:12" ht="15" customHeight="1">
      <c r="A145" s="24"/>
      <c r="B145" s="15">
        <v>85195</v>
      </c>
      <c r="C145" s="16" t="s">
        <v>11</v>
      </c>
      <c r="D145" s="20">
        <f>D146</f>
        <v>563910</v>
      </c>
      <c r="E145" s="20">
        <f>E146</f>
        <v>563910</v>
      </c>
      <c r="F145" s="20">
        <f>F146</f>
        <v>308337</v>
      </c>
      <c r="G145" s="83">
        <f t="shared" si="5"/>
        <v>54.67840612863755</v>
      </c>
      <c r="H145" s="77">
        <f t="shared" si="6"/>
        <v>1.0621708048865843</v>
      </c>
      <c r="I145" s="55"/>
      <c r="K145" s="71"/>
      <c r="L145" s="72"/>
    </row>
    <row r="146" spans="1:12" ht="15" customHeight="1">
      <c r="A146" s="24"/>
      <c r="B146" s="15"/>
      <c r="C146" s="16" t="s">
        <v>107</v>
      </c>
      <c r="D146" s="20">
        <v>563910</v>
      </c>
      <c r="E146" s="20">
        <v>563910</v>
      </c>
      <c r="F146" s="20">
        <v>308337</v>
      </c>
      <c r="G146" s="83">
        <f t="shared" si="5"/>
        <v>54.67840612863755</v>
      </c>
      <c r="H146" s="77">
        <f t="shared" si="6"/>
        <v>1.0621708048865843</v>
      </c>
      <c r="I146" s="55"/>
      <c r="K146" s="71"/>
      <c r="L146" s="72"/>
    </row>
    <row r="147" spans="1:12" ht="30" customHeight="1">
      <c r="A147" s="24"/>
      <c r="B147" s="15" t="s">
        <v>110</v>
      </c>
      <c r="C147" s="16" t="s">
        <v>111</v>
      </c>
      <c r="D147" s="20">
        <f>D148</f>
        <v>3504000</v>
      </c>
      <c r="E147" s="20">
        <f>E148</f>
        <v>3491000</v>
      </c>
      <c r="F147" s="20">
        <f>F148</f>
        <v>1192953</v>
      </c>
      <c r="G147" s="83">
        <f t="shared" si="5"/>
        <v>34.17224291034088</v>
      </c>
      <c r="H147" s="77">
        <f t="shared" si="6"/>
        <v>4.10952901598532</v>
      </c>
      <c r="I147" s="55"/>
      <c r="K147" s="71"/>
      <c r="L147" s="72"/>
    </row>
    <row r="148" spans="1:12" ht="15" customHeight="1">
      <c r="A148" s="24"/>
      <c r="B148" s="15"/>
      <c r="C148" s="16" t="s">
        <v>16</v>
      </c>
      <c r="D148" s="20">
        <v>3504000</v>
      </c>
      <c r="E148" s="20">
        <v>3491000</v>
      </c>
      <c r="F148" s="20">
        <v>1192953</v>
      </c>
      <c r="G148" s="83">
        <f t="shared" si="5"/>
        <v>34.17224291034088</v>
      </c>
      <c r="H148" s="77">
        <f t="shared" si="6"/>
        <v>4.10952901598532</v>
      </c>
      <c r="I148" s="55"/>
      <c r="K148" s="71"/>
      <c r="L148" s="72"/>
    </row>
    <row r="149" spans="1:12" ht="15" customHeight="1">
      <c r="A149" s="23" t="s">
        <v>112</v>
      </c>
      <c r="B149" s="12"/>
      <c r="C149" s="13" t="s">
        <v>113</v>
      </c>
      <c r="D149" s="18">
        <f>D155+D161+D166+D170+D173+D150</f>
        <v>17883936</v>
      </c>
      <c r="E149" s="18">
        <f>E155+E161+E166+E170+E173+E150</f>
        <v>18397516</v>
      </c>
      <c r="F149" s="18">
        <f>F155+F161+F166+F170+F173+F150</f>
        <v>8400590</v>
      </c>
      <c r="G149" s="83">
        <f t="shared" si="5"/>
        <v>45.661544743322956</v>
      </c>
      <c r="H149" s="77">
        <f t="shared" si="6"/>
        <v>28.938665946098563</v>
      </c>
      <c r="I149" s="55"/>
      <c r="K149" s="71"/>
      <c r="L149" s="72"/>
    </row>
    <row r="150" spans="1:12" ht="15" customHeight="1">
      <c r="A150" s="23"/>
      <c r="B150" s="38">
        <v>85201</v>
      </c>
      <c r="C150" s="39" t="s">
        <v>115</v>
      </c>
      <c r="D150" s="20">
        <f>D151</f>
        <v>2035740</v>
      </c>
      <c r="E150" s="20">
        <f>E151</f>
        <v>2003471</v>
      </c>
      <c r="F150" s="20">
        <f>F151</f>
        <v>939819</v>
      </c>
      <c r="G150" s="83">
        <f t="shared" si="5"/>
        <v>46.909538495940296</v>
      </c>
      <c r="H150" s="77">
        <f t="shared" si="6"/>
        <v>3.2375235657015047</v>
      </c>
      <c r="I150" s="55"/>
      <c r="K150" s="71"/>
      <c r="L150" s="72"/>
    </row>
    <row r="151" spans="1:12" ht="15" customHeight="1">
      <c r="A151" s="24"/>
      <c r="B151" s="15"/>
      <c r="C151" s="16" t="s">
        <v>16</v>
      </c>
      <c r="D151" s="19">
        <v>2035740</v>
      </c>
      <c r="E151" s="20">
        <v>2003471</v>
      </c>
      <c r="F151" s="20">
        <v>939819</v>
      </c>
      <c r="G151" s="83">
        <f t="shared" si="5"/>
        <v>46.909538495940296</v>
      </c>
      <c r="H151" s="77">
        <f t="shared" si="6"/>
        <v>3.2375235657015047</v>
      </c>
      <c r="I151" s="55"/>
      <c r="K151" s="71"/>
      <c r="L151" s="72"/>
    </row>
    <row r="152" spans="1:12" ht="15" customHeight="1">
      <c r="A152" s="24"/>
      <c r="B152" s="15"/>
      <c r="C152" s="16" t="s">
        <v>208</v>
      </c>
      <c r="D152" s="19">
        <v>685290</v>
      </c>
      <c r="E152" s="20">
        <v>685290</v>
      </c>
      <c r="F152" s="20">
        <v>337710</v>
      </c>
      <c r="G152" s="83">
        <f t="shared" si="5"/>
        <v>49.279866917655305</v>
      </c>
      <c r="H152" s="77">
        <f t="shared" si="6"/>
        <v>1.1633560115012094</v>
      </c>
      <c r="I152" s="55"/>
      <c r="K152" s="71"/>
      <c r="L152" s="72"/>
    </row>
    <row r="153" spans="1:12" ht="15" customHeight="1">
      <c r="A153" s="24"/>
      <c r="B153" s="15"/>
      <c r="C153" s="16" t="s">
        <v>226</v>
      </c>
      <c r="D153" s="19">
        <v>919940</v>
      </c>
      <c r="E153" s="20">
        <v>878640</v>
      </c>
      <c r="F153" s="20">
        <v>423488</v>
      </c>
      <c r="G153" s="83">
        <f t="shared" si="5"/>
        <v>48.198124374032595</v>
      </c>
      <c r="H153" s="77">
        <f t="shared" si="6"/>
        <v>1.4588472671778276</v>
      </c>
      <c r="I153" s="55"/>
      <c r="K153" s="71"/>
      <c r="L153" s="72"/>
    </row>
    <row r="154" spans="1:12" ht="15" customHeight="1">
      <c r="A154" s="24"/>
      <c r="B154" s="15"/>
      <c r="C154" s="16" t="s">
        <v>221</v>
      </c>
      <c r="D154" s="19">
        <v>97650</v>
      </c>
      <c r="E154" s="20">
        <v>97650</v>
      </c>
      <c r="F154" s="20">
        <v>25624</v>
      </c>
      <c r="G154" s="83">
        <f t="shared" si="5"/>
        <v>26.240655401945723</v>
      </c>
      <c r="H154" s="77">
        <f t="shared" si="6"/>
        <v>0.08827051150012434</v>
      </c>
      <c r="I154" s="55"/>
      <c r="K154" s="71"/>
      <c r="L154" s="72"/>
    </row>
    <row r="155" spans="1:12" ht="15" customHeight="1">
      <c r="A155" s="24"/>
      <c r="B155" s="15" t="s">
        <v>117</v>
      </c>
      <c r="C155" s="16" t="s">
        <v>118</v>
      </c>
      <c r="D155" s="19">
        <f>D156+D159</f>
        <v>12990588</v>
      </c>
      <c r="E155" s="19">
        <f>E156+E159</f>
        <v>13232537</v>
      </c>
      <c r="F155" s="19">
        <f>F156+F159</f>
        <v>5937525</v>
      </c>
      <c r="G155" s="83">
        <f t="shared" si="5"/>
        <v>44.870647253810816</v>
      </c>
      <c r="H155" s="77">
        <f t="shared" si="6"/>
        <v>20.453807711316568</v>
      </c>
      <c r="I155" s="55"/>
      <c r="K155" s="71"/>
      <c r="L155" s="72"/>
    </row>
    <row r="156" spans="1:12" ht="15" customHeight="1">
      <c r="A156" s="24"/>
      <c r="B156" s="15"/>
      <c r="C156" s="16" t="s">
        <v>16</v>
      </c>
      <c r="D156" s="19">
        <v>11849788</v>
      </c>
      <c r="E156" s="20">
        <v>12086737</v>
      </c>
      <c r="F156" s="20">
        <v>5878935</v>
      </c>
      <c r="G156" s="83">
        <f t="shared" si="5"/>
        <v>48.63955424859497</v>
      </c>
      <c r="H156" s="77">
        <f t="shared" si="6"/>
        <v>20.251974692709314</v>
      </c>
      <c r="I156" s="55"/>
      <c r="K156" s="71"/>
      <c r="L156" s="72"/>
    </row>
    <row r="157" spans="1:12" ht="15" customHeight="1">
      <c r="A157" s="24"/>
      <c r="B157" s="15"/>
      <c r="C157" s="16" t="s">
        <v>208</v>
      </c>
      <c r="D157" s="19">
        <v>7808230</v>
      </c>
      <c r="E157" s="20">
        <v>7793125</v>
      </c>
      <c r="F157" s="20">
        <v>3744022</v>
      </c>
      <c r="G157" s="83">
        <f t="shared" si="5"/>
        <v>48.04262731574304</v>
      </c>
      <c r="H157" s="77">
        <f t="shared" si="6"/>
        <v>12.89754671431933</v>
      </c>
      <c r="I157" s="55"/>
      <c r="K157" s="71"/>
      <c r="L157" s="72"/>
    </row>
    <row r="158" spans="1:12" ht="17.25" customHeight="1">
      <c r="A158" s="25"/>
      <c r="B158" s="16"/>
      <c r="C158" s="21" t="s">
        <v>222</v>
      </c>
      <c r="D158" s="19">
        <v>1265577</v>
      </c>
      <c r="E158" s="20">
        <v>1300370</v>
      </c>
      <c r="F158" s="20">
        <v>700370</v>
      </c>
      <c r="G158" s="83">
        <f t="shared" si="5"/>
        <v>53.859286203157566</v>
      </c>
      <c r="H158" s="77">
        <f t="shared" si="6"/>
        <v>2.412660714148536</v>
      </c>
      <c r="I158" s="55"/>
      <c r="K158" s="71"/>
      <c r="L158" s="72"/>
    </row>
    <row r="159" spans="1:12" ht="15" customHeight="1">
      <c r="A159" s="25"/>
      <c r="B159" s="16"/>
      <c r="C159" s="16" t="s">
        <v>67</v>
      </c>
      <c r="D159" s="19">
        <v>1140800</v>
      </c>
      <c r="E159" s="20">
        <v>1145800</v>
      </c>
      <c r="F159" s="20">
        <v>58590</v>
      </c>
      <c r="G159" s="83">
        <f t="shared" si="5"/>
        <v>5.113457846046431</v>
      </c>
      <c r="H159" s="77">
        <f t="shared" si="6"/>
        <v>0.20183301860725433</v>
      </c>
      <c r="I159" s="55"/>
      <c r="K159" s="71"/>
      <c r="L159" s="72"/>
    </row>
    <row r="160" spans="1:12" ht="15" customHeight="1">
      <c r="A160" s="25"/>
      <c r="B160" s="16"/>
      <c r="C160" s="16" t="s">
        <v>221</v>
      </c>
      <c r="D160" s="19">
        <v>19500</v>
      </c>
      <c r="E160" s="20">
        <v>20500</v>
      </c>
      <c r="F160" s="20">
        <v>6399</v>
      </c>
      <c r="G160" s="83">
        <f t="shared" si="5"/>
        <v>31.214634146341464</v>
      </c>
      <c r="H160" s="77">
        <f t="shared" si="6"/>
        <v>0.022043514013787686</v>
      </c>
      <c r="I160" s="55"/>
      <c r="K160" s="71"/>
      <c r="L160" s="72"/>
    </row>
    <row r="161" spans="1:12" ht="15" customHeight="1">
      <c r="A161" s="24"/>
      <c r="B161" s="15" t="s">
        <v>119</v>
      </c>
      <c r="C161" s="16" t="s">
        <v>120</v>
      </c>
      <c r="D161" s="19">
        <f>D162</f>
        <v>1978378</v>
      </c>
      <c r="E161" s="19">
        <f>E162</f>
        <v>2456678</v>
      </c>
      <c r="F161" s="19">
        <f>F162</f>
        <v>1154866</v>
      </c>
      <c r="G161" s="83">
        <f t="shared" si="5"/>
        <v>47.009253960022434</v>
      </c>
      <c r="H161" s="77">
        <f t="shared" si="6"/>
        <v>3.978325496959983</v>
      </c>
      <c r="I161" s="55"/>
      <c r="K161" s="71"/>
      <c r="L161" s="72"/>
    </row>
    <row r="162" spans="1:12" ht="15" customHeight="1">
      <c r="A162" s="24"/>
      <c r="B162" s="15"/>
      <c r="C162" s="16" t="s">
        <v>16</v>
      </c>
      <c r="D162" s="19">
        <v>1978378</v>
      </c>
      <c r="E162" s="20">
        <v>2456678</v>
      </c>
      <c r="F162" s="20">
        <v>1154866</v>
      </c>
      <c r="G162" s="83">
        <f t="shared" si="5"/>
        <v>47.009253960022434</v>
      </c>
      <c r="H162" s="77">
        <f t="shared" si="6"/>
        <v>3.978325496959983</v>
      </c>
      <c r="I162" s="55"/>
      <c r="K162" s="71"/>
      <c r="L162" s="72"/>
    </row>
    <row r="163" spans="1:12" ht="15" customHeight="1">
      <c r="A163" s="24"/>
      <c r="B163" s="15"/>
      <c r="C163" s="16" t="s">
        <v>213</v>
      </c>
      <c r="D163" s="19">
        <v>265170</v>
      </c>
      <c r="E163" s="20">
        <v>328170</v>
      </c>
      <c r="F163" s="20">
        <v>160469</v>
      </c>
      <c r="G163" s="83">
        <f t="shared" si="5"/>
        <v>48.89813206569766</v>
      </c>
      <c r="H163" s="77">
        <f t="shared" si="6"/>
        <v>0.5527895999810121</v>
      </c>
      <c r="I163" s="55"/>
      <c r="K163" s="71"/>
      <c r="L163" s="72"/>
    </row>
    <row r="164" spans="1:12" ht="15" customHeight="1">
      <c r="A164" s="24"/>
      <c r="B164" s="15"/>
      <c r="C164" s="16" t="s">
        <v>198</v>
      </c>
      <c r="D164" s="19">
        <v>189600</v>
      </c>
      <c r="E164" s="20">
        <v>189600</v>
      </c>
      <c r="F164" s="20">
        <v>88738</v>
      </c>
      <c r="G164" s="83">
        <f t="shared" si="5"/>
        <v>46.802742616033754</v>
      </c>
      <c r="H164" s="77">
        <f t="shared" si="6"/>
        <v>0.3056879741452557</v>
      </c>
      <c r="I164" s="55"/>
      <c r="K164" s="71"/>
      <c r="L164" s="72"/>
    </row>
    <row r="165" spans="1:12" ht="15" customHeight="1">
      <c r="A165" s="24"/>
      <c r="B165" s="15"/>
      <c r="C165" s="16" t="s">
        <v>221</v>
      </c>
      <c r="D165" s="19">
        <v>1519500</v>
      </c>
      <c r="E165" s="20">
        <v>1933200</v>
      </c>
      <c r="F165" s="20">
        <v>902494</v>
      </c>
      <c r="G165" s="83">
        <f t="shared" si="5"/>
        <v>46.68394372025657</v>
      </c>
      <c r="H165" s="77">
        <f t="shared" si="6"/>
        <v>3.108945012714378</v>
      </c>
      <c r="I165" s="55"/>
      <c r="K165" s="71"/>
      <c r="L165" s="72"/>
    </row>
    <row r="166" spans="1:12" ht="15" customHeight="1">
      <c r="A166" s="24"/>
      <c r="B166" s="15" t="s">
        <v>122</v>
      </c>
      <c r="C166" s="16" t="s">
        <v>123</v>
      </c>
      <c r="D166" s="19">
        <f>D167</f>
        <v>627130</v>
      </c>
      <c r="E166" s="19">
        <f>E167</f>
        <v>638130</v>
      </c>
      <c r="F166" s="19">
        <f>F167</f>
        <v>333234</v>
      </c>
      <c r="G166" s="83">
        <f t="shared" si="5"/>
        <v>52.22039396361243</v>
      </c>
      <c r="H166" s="77">
        <f t="shared" si="6"/>
        <v>1.1479369196547156</v>
      </c>
      <c r="I166" s="55"/>
      <c r="K166" s="71"/>
      <c r="L166" s="72"/>
    </row>
    <row r="167" spans="1:12" ht="15" customHeight="1">
      <c r="A167" s="24"/>
      <c r="B167" s="15"/>
      <c r="C167" s="16" t="s">
        <v>16</v>
      </c>
      <c r="D167" s="19">
        <v>627130</v>
      </c>
      <c r="E167" s="20">
        <v>638130</v>
      </c>
      <c r="F167" s="20">
        <v>333234</v>
      </c>
      <c r="G167" s="83">
        <f t="shared" si="5"/>
        <v>52.22039396361243</v>
      </c>
      <c r="H167" s="77">
        <f t="shared" si="6"/>
        <v>1.1479369196547156</v>
      </c>
      <c r="I167" s="55"/>
      <c r="K167" s="71"/>
      <c r="L167" s="72"/>
    </row>
    <row r="168" spans="1:12" ht="15" customHeight="1">
      <c r="A168" s="24"/>
      <c r="B168" s="15"/>
      <c r="C168" s="15" t="s">
        <v>214</v>
      </c>
      <c r="D168" s="19">
        <v>542300</v>
      </c>
      <c r="E168" s="20">
        <v>552800</v>
      </c>
      <c r="F168" s="20">
        <v>291442</v>
      </c>
      <c r="G168" s="83">
        <f t="shared" si="5"/>
        <v>52.72105643994212</v>
      </c>
      <c r="H168" s="77">
        <f t="shared" si="6"/>
        <v>1.0039702783569793</v>
      </c>
      <c r="I168" s="55"/>
      <c r="K168" s="71"/>
      <c r="L168" s="72"/>
    </row>
    <row r="169" spans="1:12" ht="15" customHeight="1">
      <c r="A169" s="24"/>
      <c r="B169" s="15"/>
      <c r="C169" s="16" t="s">
        <v>221</v>
      </c>
      <c r="D169" s="19">
        <v>400</v>
      </c>
      <c r="E169" s="20">
        <v>400</v>
      </c>
      <c r="F169" s="20">
        <v>43</v>
      </c>
      <c r="G169" s="83">
        <f t="shared" si="5"/>
        <v>10.75</v>
      </c>
      <c r="H169" s="77">
        <f t="shared" si="6"/>
        <v>0.00014812800478088302</v>
      </c>
      <c r="I169" s="55"/>
      <c r="K169" s="71"/>
      <c r="L169" s="72"/>
    </row>
    <row r="170" spans="1:12" ht="29.25" customHeight="1">
      <c r="A170" s="24"/>
      <c r="B170" s="15">
        <v>85220</v>
      </c>
      <c r="C170" s="16" t="s">
        <v>192</v>
      </c>
      <c r="D170" s="19">
        <f>D171</f>
        <v>244900</v>
      </c>
      <c r="E170" s="19">
        <f>E171</f>
        <v>59500</v>
      </c>
      <c r="F170" s="19">
        <f>F171</f>
        <v>29746</v>
      </c>
      <c r="G170" s="83">
        <f t="shared" si="5"/>
        <v>49.99327731092437</v>
      </c>
      <c r="H170" s="77">
        <f t="shared" si="6"/>
        <v>0.1024701309351662</v>
      </c>
      <c r="I170" s="55"/>
      <c r="K170" s="71"/>
      <c r="L170" s="72"/>
    </row>
    <row r="171" spans="1:12" ht="15" customHeight="1">
      <c r="A171" s="24"/>
      <c r="B171" s="15"/>
      <c r="C171" s="16" t="s">
        <v>16</v>
      </c>
      <c r="D171" s="19">
        <v>244900</v>
      </c>
      <c r="E171" s="20">
        <v>59500</v>
      </c>
      <c r="F171" s="20">
        <f>F172</f>
        <v>29746</v>
      </c>
      <c r="G171" s="83">
        <f t="shared" si="5"/>
        <v>49.99327731092437</v>
      </c>
      <c r="H171" s="77">
        <f t="shared" si="6"/>
        <v>0.1024701309351662</v>
      </c>
      <c r="I171" s="55"/>
      <c r="K171" s="71"/>
      <c r="L171" s="72"/>
    </row>
    <row r="172" spans="1:12" ht="15" customHeight="1">
      <c r="A172" s="24"/>
      <c r="B172" s="15"/>
      <c r="C172" s="16" t="s">
        <v>194</v>
      </c>
      <c r="D172" s="19">
        <v>59500</v>
      </c>
      <c r="E172" s="20">
        <v>59500</v>
      </c>
      <c r="F172" s="20">
        <v>29746</v>
      </c>
      <c r="G172" s="83">
        <f t="shared" si="5"/>
        <v>49.99327731092437</v>
      </c>
      <c r="H172" s="77">
        <f t="shared" si="6"/>
        <v>0.1024701309351662</v>
      </c>
      <c r="I172" s="55"/>
      <c r="K172" s="71"/>
      <c r="L172" s="72"/>
    </row>
    <row r="173" spans="1:12" ht="15" customHeight="1">
      <c r="A173" s="24"/>
      <c r="B173" s="15" t="s">
        <v>124</v>
      </c>
      <c r="C173" s="16" t="s">
        <v>11</v>
      </c>
      <c r="D173" s="19">
        <f>D174</f>
        <v>7200</v>
      </c>
      <c r="E173" s="20">
        <v>7200</v>
      </c>
      <c r="F173" s="20">
        <f>F174</f>
        <v>5400</v>
      </c>
      <c r="G173" s="83">
        <f t="shared" si="5"/>
        <v>75</v>
      </c>
      <c r="H173" s="77">
        <f t="shared" si="6"/>
        <v>0.018602121530622517</v>
      </c>
      <c r="I173" s="55"/>
      <c r="K173" s="71"/>
      <c r="L173" s="72"/>
    </row>
    <row r="174" spans="1:12" ht="15" customHeight="1">
      <c r="A174" s="24"/>
      <c r="B174" s="15"/>
      <c r="C174" s="16" t="s">
        <v>16</v>
      </c>
      <c r="D174" s="19">
        <v>7200</v>
      </c>
      <c r="E174" s="20">
        <v>7200</v>
      </c>
      <c r="F174" s="20">
        <v>5400</v>
      </c>
      <c r="G174" s="83">
        <f t="shared" si="5"/>
        <v>75</v>
      </c>
      <c r="H174" s="77">
        <f t="shared" si="6"/>
        <v>0.018602121530622517</v>
      </c>
      <c r="I174" s="55"/>
      <c r="K174" s="71"/>
      <c r="L174" s="72"/>
    </row>
    <row r="175" spans="1:12" ht="30" customHeight="1">
      <c r="A175" s="23" t="s">
        <v>125</v>
      </c>
      <c r="B175" s="12"/>
      <c r="C175" s="13" t="s">
        <v>126</v>
      </c>
      <c r="D175" s="18">
        <f>D176+D181</f>
        <v>3861761</v>
      </c>
      <c r="E175" s="18">
        <f>E176+E181+E179</f>
        <v>3755614</v>
      </c>
      <c r="F175" s="18">
        <f>F176+F181+F179</f>
        <v>1947521</v>
      </c>
      <c r="G175" s="85">
        <f t="shared" si="5"/>
        <v>51.85626105345224</v>
      </c>
      <c r="H175" s="78">
        <f t="shared" si="6"/>
        <v>6.708893023229537</v>
      </c>
      <c r="I175" s="55"/>
      <c r="K175" s="71"/>
      <c r="L175" s="72"/>
    </row>
    <row r="176" spans="1:12" ht="15" customHeight="1">
      <c r="A176" s="24"/>
      <c r="B176" s="15" t="s">
        <v>127</v>
      </c>
      <c r="C176" s="16" t="s">
        <v>128</v>
      </c>
      <c r="D176" s="20">
        <f>D177</f>
        <v>72336</v>
      </c>
      <c r="E176" s="20">
        <f>E177</f>
        <v>78203</v>
      </c>
      <c r="F176" s="20">
        <f>F177</f>
        <v>39397</v>
      </c>
      <c r="G176" s="83">
        <f t="shared" si="5"/>
        <v>50.377862741838555</v>
      </c>
      <c r="H176" s="77">
        <f t="shared" si="6"/>
        <v>0.13571625591517322</v>
      </c>
      <c r="I176" s="55"/>
      <c r="K176" s="71"/>
      <c r="L176" s="72"/>
    </row>
    <row r="177" spans="1:12" ht="15" customHeight="1">
      <c r="A177" s="24"/>
      <c r="B177" s="15"/>
      <c r="C177" s="16" t="s">
        <v>58</v>
      </c>
      <c r="D177" s="20">
        <v>72336</v>
      </c>
      <c r="E177" s="20">
        <v>78203</v>
      </c>
      <c r="F177" s="20">
        <f>F178</f>
        <v>39397</v>
      </c>
      <c r="G177" s="83">
        <f t="shared" si="5"/>
        <v>50.377862741838555</v>
      </c>
      <c r="H177" s="77">
        <f t="shared" si="6"/>
        <v>0.13571625591517322</v>
      </c>
      <c r="I177" s="55"/>
      <c r="K177" s="71"/>
      <c r="L177" s="72"/>
    </row>
    <row r="178" spans="1:12" ht="15" customHeight="1">
      <c r="A178" s="24"/>
      <c r="B178" s="15"/>
      <c r="C178" s="16" t="s">
        <v>202</v>
      </c>
      <c r="D178" s="20">
        <v>72336</v>
      </c>
      <c r="E178" s="20">
        <v>78203</v>
      </c>
      <c r="F178" s="20">
        <v>39397</v>
      </c>
      <c r="G178" s="83">
        <f t="shared" si="5"/>
        <v>50.377862741838555</v>
      </c>
      <c r="H178" s="77">
        <f t="shared" si="6"/>
        <v>0.13571625591517322</v>
      </c>
      <c r="I178" s="55"/>
      <c r="K178" s="71"/>
      <c r="L178" s="72"/>
    </row>
    <row r="179" spans="1:12" ht="30" customHeight="1">
      <c r="A179" s="24"/>
      <c r="B179" s="15">
        <v>85324</v>
      </c>
      <c r="C179" s="16" t="s">
        <v>250</v>
      </c>
      <c r="D179" s="20">
        <v>0</v>
      </c>
      <c r="E179" s="20">
        <f>E180</f>
        <v>3986</v>
      </c>
      <c r="F179" s="20">
        <f>F180</f>
        <v>3986</v>
      </c>
      <c r="G179" s="83">
        <f t="shared" si="5"/>
        <v>100</v>
      </c>
      <c r="H179" s="77">
        <f t="shared" si="6"/>
        <v>0.013731121559455809</v>
      </c>
      <c r="I179" s="55"/>
      <c r="K179" s="71"/>
      <c r="L179" s="72"/>
    </row>
    <row r="180" spans="1:12" ht="15" customHeight="1">
      <c r="A180" s="24"/>
      <c r="B180" s="15"/>
      <c r="C180" s="16" t="s">
        <v>16</v>
      </c>
      <c r="D180" s="20">
        <v>0</v>
      </c>
      <c r="E180" s="20">
        <v>3986</v>
      </c>
      <c r="F180" s="20">
        <v>3986</v>
      </c>
      <c r="G180" s="83">
        <f t="shared" si="5"/>
        <v>100</v>
      </c>
      <c r="H180" s="77">
        <f t="shared" si="6"/>
        <v>0.013731121559455809</v>
      </c>
      <c r="I180" s="55"/>
      <c r="K180" s="71"/>
      <c r="L180" s="72"/>
    </row>
    <row r="181" spans="1:12" ht="15" customHeight="1">
      <c r="A181" s="24"/>
      <c r="B181" s="15" t="s">
        <v>129</v>
      </c>
      <c r="C181" s="16" t="s">
        <v>130</v>
      </c>
      <c r="D181" s="19">
        <f>D182</f>
        <v>3789425</v>
      </c>
      <c r="E181" s="19">
        <f>E182</f>
        <v>3673425</v>
      </c>
      <c r="F181" s="19">
        <f>F182</f>
        <v>1904138</v>
      </c>
      <c r="G181" s="83">
        <f t="shared" si="5"/>
        <v>51.83549412333177</v>
      </c>
      <c r="H181" s="77">
        <f t="shared" si="6"/>
        <v>6.5594456457549075</v>
      </c>
      <c r="I181" s="55"/>
      <c r="K181" s="71"/>
      <c r="L181" s="72"/>
    </row>
    <row r="182" spans="1:12" ht="15" customHeight="1">
      <c r="A182" s="24"/>
      <c r="B182" s="15"/>
      <c r="C182" s="16" t="s">
        <v>16</v>
      </c>
      <c r="D182" s="19">
        <v>3789425</v>
      </c>
      <c r="E182" s="20">
        <v>3673425</v>
      </c>
      <c r="F182" s="20">
        <v>1904138</v>
      </c>
      <c r="G182" s="83">
        <f t="shared" si="5"/>
        <v>51.83549412333177</v>
      </c>
      <c r="H182" s="77">
        <f t="shared" si="6"/>
        <v>6.5594456457549075</v>
      </c>
      <c r="I182" s="55"/>
      <c r="K182" s="71"/>
      <c r="L182" s="72"/>
    </row>
    <row r="183" spans="1:12" ht="15" customHeight="1">
      <c r="A183" s="24"/>
      <c r="B183" s="15"/>
      <c r="C183" s="16" t="s">
        <v>209</v>
      </c>
      <c r="D183" s="19">
        <v>3404000</v>
      </c>
      <c r="E183" s="20">
        <v>3288000</v>
      </c>
      <c r="F183" s="20">
        <v>1702729</v>
      </c>
      <c r="G183" s="83">
        <f t="shared" si="5"/>
        <v>51.78616180048662</v>
      </c>
      <c r="H183" s="77">
        <f t="shared" si="6"/>
        <v>5.865624405873214</v>
      </c>
      <c r="I183" s="55"/>
      <c r="K183" s="71"/>
      <c r="L183" s="72"/>
    </row>
    <row r="184" spans="1:12" ht="15" customHeight="1">
      <c r="A184" s="24"/>
      <c r="B184" s="15"/>
      <c r="C184" s="16" t="s">
        <v>221</v>
      </c>
      <c r="D184" s="19">
        <v>3000</v>
      </c>
      <c r="E184" s="20">
        <v>3000</v>
      </c>
      <c r="F184" s="20">
        <v>1372</v>
      </c>
      <c r="G184" s="83">
        <f t="shared" si="5"/>
        <v>45.733333333333334</v>
      </c>
      <c r="H184" s="77">
        <f t="shared" si="6"/>
        <v>0.0047263168037063145</v>
      </c>
      <c r="I184" s="55"/>
      <c r="K184" s="71"/>
      <c r="L184" s="72"/>
    </row>
    <row r="185" spans="1:12" ht="15" customHeight="1">
      <c r="A185" s="23" t="s">
        <v>131</v>
      </c>
      <c r="B185" s="12"/>
      <c r="C185" s="13" t="s">
        <v>132</v>
      </c>
      <c r="D185" s="18">
        <f>D186+D191+D195+D199+D204+D207+D210+D215+D220+D222</f>
        <v>8650362</v>
      </c>
      <c r="E185" s="18">
        <f>E186+E191+E195+E199+E204+E207+E210+E215+E220+E222</f>
        <v>7978342</v>
      </c>
      <c r="F185" s="18">
        <f>F186+F191+F195+F199+F204+F207+F210+F215+F220+F222</f>
        <v>4731205</v>
      </c>
      <c r="G185" s="85">
        <f t="shared" si="5"/>
        <v>59.300604060342366</v>
      </c>
      <c r="H185" s="78">
        <f t="shared" si="6"/>
        <v>16.298231554868316</v>
      </c>
      <c r="I185" s="55"/>
      <c r="K185" s="71"/>
      <c r="L185" s="72"/>
    </row>
    <row r="186" spans="1:12" ht="15" customHeight="1">
      <c r="A186" s="24"/>
      <c r="B186" s="15" t="s">
        <v>133</v>
      </c>
      <c r="C186" s="16" t="s">
        <v>134</v>
      </c>
      <c r="D186" s="19">
        <f>D187+D189</f>
        <v>587190</v>
      </c>
      <c r="E186" s="19">
        <f>E187+E189</f>
        <v>510306</v>
      </c>
      <c r="F186" s="19">
        <f>F187+F189</f>
        <v>236384</v>
      </c>
      <c r="G186" s="83">
        <f t="shared" si="5"/>
        <v>46.32201071513954</v>
      </c>
      <c r="H186" s="77">
        <f t="shared" si="6"/>
        <v>0.8143044251656804</v>
      </c>
      <c r="I186" s="55"/>
      <c r="K186" s="71"/>
      <c r="L186" s="72"/>
    </row>
    <row r="187" spans="1:12" ht="15" customHeight="1">
      <c r="A187" s="24"/>
      <c r="B187" s="15"/>
      <c r="C187" s="16" t="s">
        <v>16</v>
      </c>
      <c r="D187" s="19">
        <v>570740</v>
      </c>
      <c r="E187" s="20">
        <v>510306</v>
      </c>
      <c r="F187" s="20">
        <v>236384</v>
      </c>
      <c r="G187" s="83">
        <f t="shared" si="5"/>
        <v>46.32201071513954</v>
      </c>
      <c r="H187" s="77">
        <f t="shared" si="6"/>
        <v>0.8143044251656804</v>
      </c>
      <c r="I187" s="55"/>
      <c r="K187" s="71"/>
      <c r="L187" s="72"/>
    </row>
    <row r="188" spans="1:12" ht="15" customHeight="1">
      <c r="A188" s="24"/>
      <c r="B188" s="15"/>
      <c r="C188" s="16" t="s">
        <v>208</v>
      </c>
      <c r="D188" s="19">
        <v>228995</v>
      </c>
      <c r="E188" s="20">
        <v>228995</v>
      </c>
      <c r="F188" s="20">
        <v>110325</v>
      </c>
      <c r="G188" s="83">
        <f t="shared" si="5"/>
        <v>48.177907814581104</v>
      </c>
      <c r="H188" s="77">
        <f t="shared" si="6"/>
        <v>0.38005167738257956</v>
      </c>
      <c r="I188" s="55"/>
      <c r="K188" s="71"/>
      <c r="L188" s="72"/>
    </row>
    <row r="189" spans="1:12" ht="15" customHeight="1">
      <c r="A189" s="24"/>
      <c r="B189" s="15"/>
      <c r="C189" s="16" t="s">
        <v>67</v>
      </c>
      <c r="D189" s="19">
        <v>16450</v>
      </c>
      <c r="E189" s="20">
        <v>0</v>
      </c>
      <c r="F189" s="20">
        <v>0</v>
      </c>
      <c r="G189" s="83">
        <v>0</v>
      </c>
      <c r="H189" s="77">
        <f t="shared" si="6"/>
        <v>0</v>
      </c>
      <c r="I189" s="55"/>
      <c r="K189" s="71"/>
      <c r="L189" s="72"/>
    </row>
    <row r="190" spans="1:12" ht="15" customHeight="1">
      <c r="A190" s="24"/>
      <c r="B190" s="15"/>
      <c r="C190" s="16" t="s">
        <v>221</v>
      </c>
      <c r="D190" s="19">
        <v>1900</v>
      </c>
      <c r="E190" s="20">
        <v>1900</v>
      </c>
      <c r="F190" s="20">
        <v>569</v>
      </c>
      <c r="G190" s="83">
        <f t="shared" si="5"/>
        <v>29.947368421052634</v>
      </c>
      <c r="H190" s="77">
        <f t="shared" si="6"/>
        <v>0.001960112435356336</v>
      </c>
      <c r="I190" s="55"/>
      <c r="K190" s="71"/>
      <c r="L190" s="72"/>
    </row>
    <row r="191" spans="1:12" ht="31.5" customHeight="1">
      <c r="A191" s="24"/>
      <c r="B191" s="15" t="s">
        <v>135</v>
      </c>
      <c r="C191" s="16" t="s">
        <v>136</v>
      </c>
      <c r="D191" s="19">
        <f>D192</f>
        <v>1035912</v>
      </c>
      <c r="E191" s="19">
        <f>E192</f>
        <v>833048</v>
      </c>
      <c r="F191" s="19">
        <f>F192</f>
        <v>542166</v>
      </c>
      <c r="G191" s="83">
        <f t="shared" si="5"/>
        <v>65.08220414669982</v>
      </c>
      <c r="H191" s="77">
        <f t="shared" si="6"/>
        <v>1.8676736706984238</v>
      </c>
      <c r="I191" s="55"/>
      <c r="K191" s="71"/>
      <c r="L191" s="72"/>
    </row>
    <row r="192" spans="1:12" ht="15" customHeight="1">
      <c r="A192" s="24"/>
      <c r="B192" s="15"/>
      <c r="C192" s="16" t="s">
        <v>16</v>
      </c>
      <c r="D192" s="19">
        <v>1035912</v>
      </c>
      <c r="E192" s="20">
        <v>833048</v>
      </c>
      <c r="F192" s="20">
        <v>542166</v>
      </c>
      <c r="G192" s="83">
        <f t="shared" si="5"/>
        <v>65.08220414669982</v>
      </c>
      <c r="H192" s="77">
        <f t="shared" si="6"/>
        <v>1.8676736706984238</v>
      </c>
      <c r="I192" s="55"/>
      <c r="K192" s="71"/>
      <c r="L192" s="72"/>
    </row>
    <row r="193" spans="1:12" ht="15" customHeight="1">
      <c r="A193" s="24"/>
      <c r="B193" s="15"/>
      <c r="C193" s="16" t="s">
        <v>209</v>
      </c>
      <c r="D193" s="19">
        <v>906303</v>
      </c>
      <c r="E193" s="20">
        <v>703439</v>
      </c>
      <c r="F193" s="20">
        <v>471189</v>
      </c>
      <c r="G193" s="83">
        <f t="shared" si="5"/>
        <v>66.98363326457589</v>
      </c>
      <c r="H193" s="77">
        <f t="shared" si="6"/>
        <v>1.6231694522023137</v>
      </c>
      <c r="I193" s="55"/>
      <c r="K193" s="71"/>
      <c r="L193" s="72"/>
    </row>
    <row r="194" spans="1:12" ht="15" customHeight="1">
      <c r="A194" s="24"/>
      <c r="B194" s="15"/>
      <c r="C194" s="16" t="s">
        <v>221</v>
      </c>
      <c r="D194" s="19">
        <v>600</v>
      </c>
      <c r="E194" s="20">
        <v>600</v>
      </c>
      <c r="F194" s="20">
        <v>42</v>
      </c>
      <c r="G194" s="83">
        <f t="shared" si="5"/>
        <v>7.000000000000001</v>
      </c>
      <c r="H194" s="77">
        <f t="shared" si="6"/>
        <v>0.00014468316746039738</v>
      </c>
      <c r="I194" s="55"/>
      <c r="K194" s="71"/>
      <c r="L194" s="72"/>
    </row>
    <row r="195" spans="1:12" ht="15" customHeight="1">
      <c r="A195" s="24"/>
      <c r="B195" s="15" t="s">
        <v>137</v>
      </c>
      <c r="C195" s="16" t="s">
        <v>138</v>
      </c>
      <c r="D195" s="19">
        <f>D196</f>
        <v>767626</v>
      </c>
      <c r="E195" s="19">
        <f>E196</f>
        <v>717744</v>
      </c>
      <c r="F195" s="19">
        <f>F196</f>
        <v>404479</v>
      </c>
      <c r="G195" s="83">
        <f t="shared" si="5"/>
        <v>56.354215430571344</v>
      </c>
      <c r="H195" s="77">
        <f t="shared" si="6"/>
        <v>1.393364354552716</v>
      </c>
      <c r="I195" s="55"/>
      <c r="K195" s="71"/>
      <c r="L195" s="72"/>
    </row>
    <row r="196" spans="1:12" ht="15" customHeight="1">
      <c r="A196" s="24"/>
      <c r="B196" s="15"/>
      <c r="C196" s="16" t="s">
        <v>16</v>
      </c>
      <c r="D196" s="19">
        <v>767626</v>
      </c>
      <c r="E196" s="20">
        <v>717744</v>
      </c>
      <c r="F196" s="20">
        <v>404479</v>
      </c>
      <c r="G196" s="83">
        <f t="shared" si="5"/>
        <v>56.354215430571344</v>
      </c>
      <c r="H196" s="77">
        <f t="shared" si="6"/>
        <v>1.393364354552716</v>
      </c>
      <c r="I196" s="55"/>
      <c r="K196" s="71"/>
      <c r="L196" s="72"/>
    </row>
    <row r="197" spans="1:12" ht="15" customHeight="1">
      <c r="A197" s="24"/>
      <c r="B197" s="15"/>
      <c r="C197" s="16" t="s">
        <v>208</v>
      </c>
      <c r="D197" s="19">
        <v>483767</v>
      </c>
      <c r="E197" s="20">
        <v>429085</v>
      </c>
      <c r="F197" s="20">
        <v>241332</v>
      </c>
      <c r="G197" s="83">
        <f t="shared" si="5"/>
        <v>56.243401657014346</v>
      </c>
      <c r="H197" s="77">
        <f t="shared" si="6"/>
        <v>0.8313494802274434</v>
      </c>
      <c r="I197" s="55"/>
      <c r="K197" s="71"/>
      <c r="L197" s="72"/>
    </row>
    <row r="198" spans="1:12" ht="15" customHeight="1">
      <c r="A198" s="24"/>
      <c r="B198" s="15"/>
      <c r="C198" s="16" t="s">
        <v>221</v>
      </c>
      <c r="D198" s="19">
        <v>1200</v>
      </c>
      <c r="E198" s="20">
        <v>1200</v>
      </c>
      <c r="F198" s="20">
        <v>174</v>
      </c>
      <c r="G198" s="83">
        <f t="shared" si="5"/>
        <v>14.499999999999998</v>
      </c>
      <c r="H198" s="77">
        <f t="shared" si="6"/>
        <v>0.0005994016937645034</v>
      </c>
      <c r="I198" s="55"/>
      <c r="K198" s="71"/>
      <c r="L198" s="72"/>
    </row>
    <row r="199" spans="1:12" ht="15" customHeight="1">
      <c r="A199" s="24"/>
      <c r="B199" s="15" t="s">
        <v>139</v>
      </c>
      <c r="C199" s="16" t="s">
        <v>140</v>
      </c>
      <c r="D199" s="19">
        <f>D200</f>
        <v>3329819</v>
      </c>
      <c r="E199" s="19">
        <f>E200</f>
        <v>3087830</v>
      </c>
      <c r="F199" s="19">
        <f>F200</f>
        <v>2014784</v>
      </c>
      <c r="G199" s="83">
        <f t="shared" si="5"/>
        <v>65.24918794104597</v>
      </c>
      <c r="H199" s="77">
        <f t="shared" si="6"/>
        <v>6.940603115917364</v>
      </c>
      <c r="I199" s="55"/>
      <c r="K199" s="71"/>
      <c r="L199" s="72"/>
    </row>
    <row r="200" spans="1:12" ht="15" customHeight="1">
      <c r="A200" s="24"/>
      <c r="B200" s="15"/>
      <c r="C200" s="16" t="s">
        <v>16</v>
      </c>
      <c r="D200" s="19">
        <v>3329819</v>
      </c>
      <c r="E200" s="20">
        <v>3087830</v>
      </c>
      <c r="F200" s="20">
        <v>2014784</v>
      </c>
      <c r="G200" s="83">
        <f t="shared" si="5"/>
        <v>65.24918794104597</v>
      </c>
      <c r="H200" s="77">
        <f t="shared" si="6"/>
        <v>6.940603115917364</v>
      </c>
      <c r="I200" s="55"/>
      <c r="K200" s="71"/>
      <c r="L200" s="72"/>
    </row>
    <row r="201" spans="1:12" ht="15" customHeight="1">
      <c r="A201" s="24"/>
      <c r="B201" s="15"/>
      <c r="C201" s="16" t="s">
        <v>208</v>
      </c>
      <c r="D201" s="19">
        <v>1449548</v>
      </c>
      <c r="E201" s="20">
        <v>1207559</v>
      </c>
      <c r="F201" s="20">
        <v>709519</v>
      </c>
      <c r="G201" s="83">
        <f t="shared" si="5"/>
        <v>58.756466557741696</v>
      </c>
      <c r="H201" s="77">
        <f t="shared" si="6"/>
        <v>2.444177530793659</v>
      </c>
      <c r="I201" s="55"/>
      <c r="K201" s="71"/>
      <c r="L201" s="72"/>
    </row>
    <row r="202" spans="1:12" ht="15" customHeight="1">
      <c r="A202" s="24"/>
      <c r="B202" s="15"/>
      <c r="C202" s="16" t="s">
        <v>199</v>
      </c>
      <c r="D202" s="19">
        <v>1177318</v>
      </c>
      <c r="E202" s="20">
        <v>1177318</v>
      </c>
      <c r="F202" s="20">
        <v>888949</v>
      </c>
      <c r="G202" s="83">
        <f aca="true" t="shared" si="7" ref="G202:G254">(F202/E202)*100</f>
        <v>75.50627782808044</v>
      </c>
      <c r="H202" s="77">
        <f aca="true" t="shared" si="8" ref="H202:H254">SUM((F202/29028947)*100)</f>
        <v>3.0622846912084</v>
      </c>
      <c r="I202" s="55"/>
      <c r="K202" s="71"/>
      <c r="L202" s="72"/>
    </row>
    <row r="203" spans="1:12" ht="15" customHeight="1">
      <c r="A203" s="24"/>
      <c r="B203" s="15"/>
      <c r="C203" s="16" t="s">
        <v>221</v>
      </c>
      <c r="D203" s="19">
        <v>5500</v>
      </c>
      <c r="E203" s="20">
        <v>5500</v>
      </c>
      <c r="F203" s="20">
        <v>0</v>
      </c>
      <c r="G203" s="83">
        <f t="shared" si="7"/>
        <v>0</v>
      </c>
      <c r="H203" s="77">
        <f t="shared" si="8"/>
        <v>0</v>
      </c>
      <c r="I203" s="55"/>
      <c r="K203" s="71"/>
      <c r="L203" s="72"/>
    </row>
    <row r="204" spans="1:12" ht="15" customHeight="1">
      <c r="A204" s="24"/>
      <c r="B204" s="15" t="s">
        <v>141</v>
      </c>
      <c r="C204" s="16" t="s">
        <v>142</v>
      </c>
      <c r="D204" s="19">
        <f>D205</f>
        <v>36208</v>
      </c>
      <c r="E204" s="20">
        <v>36208</v>
      </c>
      <c r="F204" s="20">
        <f>F205</f>
        <v>27948</v>
      </c>
      <c r="G204" s="83">
        <f t="shared" si="7"/>
        <v>77.1873619089704</v>
      </c>
      <c r="H204" s="77">
        <f t="shared" si="8"/>
        <v>0.096276313432933</v>
      </c>
      <c r="I204" s="55"/>
      <c r="K204" s="71"/>
      <c r="L204" s="72"/>
    </row>
    <row r="205" spans="1:12" ht="15" customHeight="1">
      <c r="A205" s="24"/>
      <c r="B205" s="15"/>
      <c r="C205" s="16" t="s">
        <v>16</v>
      </c>
      <c r="D205" s="19">
        <v>36208</v>
      </c>
      <c r="E205" s="20">
        <v>36208</v>
      </c>
      <c r="F205" s="20">
        <f>F206</f>
        <v>27948</v>
      </c>
      <c r="G205" s="83">
        <f t="shared" si="7"/>
        <v>77.1873619089704</v>
      </c>
      <c r="H205" s="77">
        <f t="shared" si="8"/>
        <v>0.096276313432933</v>
      </c>
      <c r="I205" s="55"/>
      <c r="K205" s="71"/>
      <c r="L205" s="72"/>
    </row>
    <row r="206" spans="1:12" ht="15" customHeight="1">
      <c r="A206" s="24"/>
      <c r="B206" s="15"/>
      <c r="C206" s="16" t="s">
        <v>221</v>
      </c>
      <c r="D206" s="19">
        <v>36208</v>
      </c>
      <c r="E206" s="20">
        <v>36208</v>
      </c>
      <c r="F206" s="20">
        <v>27948</v>
      </c>
      <c r="G206" s="83">
        <f t="shared" si="7"/>
        <v>77.1873619089704</v>
      </c>
      <c r="H206" s="77">
        <f t="shared" si="8"/>
        <v>0.096276313432933</v>
      </c>
      <c r="I206" s="55"/>
      <c r="K206" s="71"/>
      <c r="L206" s="72"/>
    </row>
    <row r="207" spans="1:12" ht="15" customHeight="1">
      <c r="A207" s="24"/>
      <c r="B207" s="15" t="s">
        <v>143</v>
      </c>
      <c r="C207" s="16" t="s">
        <v>144</v>
      </c>
      <c r="D207" s="19">
        <f>D208</f>
        <v>397543</v>
      </c>
      <c r="E207" s="20">
        <v>397543</v>
      </c>
      <c r="F207" s="20">
        <f>F208</f>
        <v>198828</v>
      </c>
      <c r="G207" s="83">
        <f t="shared" si="7"/>
        <v>50.0142122990469</v>
      </c>
      <c r="H207" s="77">
        <f t="shared" si="8"/>
        <v>0.6849301147575212</v>
      </c>
      <c r="I207" s="55"/>
      <c r="K207" s="71"/>
      <c r="L207" s="72"/>
    </row>
    <row r="208" spans="1:12" ht="15" customHeight="1">
      <c r="A208" s="24"/>
      <c r="B208" s="15"/>
      <c r="C208" s="16" t="s">
        <v>16</v>
      </c>
      <c r="D208" s="19">
        <v>397543</v>
      </c>
      <c r="E208" s="20">
        <v>397543</v>
      </c>
      <c r="F208" s="20">
        <v>198828</v>
      </c>
      <c r="G208" s="83">
        <f t="shared" si="7"/>
        <v>50.0142122990469</v>
      </c>
      <c r="H208" s="77">
        <f t="shared" si="8"/>
        <v>0.6849301147575212</v>
      </c>
      <c r="I208" s="55"/>
      <c r="K208" s="71"/>
      <c r="L208" s="72"/>
    </row>
    <row r="209" spans="1:12" ht="15" customHeight="1">
      <c r="A209" s="24"/>
      <c r="B209" s="15"/>
      <c r="C209" s="16" t="s">
        <v>200</v>
      </c>
      <c r="D209" s="19">
        <v>397543</v>
      </c>
      <c r="E209" s="20">
        <v>397543</v>
      </c>
      <c r="F209" s="20">
        <v>198828</v>
      </c>
      <c r="G209" s="83">
        <f t="shared" si="7"/>
        <v>50.0142122990469</v>
      </c>
      <c r="H209" s="77">
        <f t="shared" si="8"/>
        <v>0.6849301147575212</v>
      </c>
      <c r="I209" s="55"/>
      <c r="K209" s="71"/>
      <c r="L209" s="72"/>
    </row>
    <row r="210" spans="1:12" ht="15" customHeight="1">
      <c r="A210" s="24"/>
      <c r="B210" s="15">
        <v>85420</v>
      </c>
      <c r="C210" s="16" t="s">
        <v>182</v>
      </c>
      <c r="D210" s="19">
        <f>D211</f>
        <v>1449747</v>
      </c>
      <c r="E210" s="19">
        <f>E211+E212</f>
        <v>1470597</v>
      </c>
      <c r="F210" s="19">
        <f>F211</f>
        <v>732313</v>
      </c>
      <c r="G210" s="83">
        <f t="shared" si="7"/>
        <v>49.79698720995623</v>
      </c>
      <c r="H210" s="77">
        <f t="shared" si="8"/>
        <v>2.522699152676809</v>
      </c>
      <c r="I210" s="55"/>
      <c r="K210" s="71"/>
      <c r="L210" s="72"/>
    </row>
    <row r="211" spans="1:12" ht="15" customHeight="1">
      <c r="A211" s="24"/>
      <c r="B211" s="15"/>
      <c r="C211" s="16" t="s">
        <v>16</v>
      </c>
      <c r="D211" s="19">
        <v>1449747</v>
      </c>
      <c r="E211" s="20">
        <v>1456217</v>
      </c>
      <c r="F211" s="20">
        <v>732313</v>
      </c>
      <c r="G211" s="83">
        <f t="shared" si="7"/>
        <v>50.288727572882344</v>
      </c>
      <c r="H211" s="77">
        <f t="shared" si="8"/>
        <v>2.522699152676809</v>
      </c>
      <c r="I211" s="55"/>
      <c r="K211" s="71"/>
      <c r="L211" s="72"/>
    </row>
    <row r="212" spans="1:12" ht="15" customHeight="1">
      <c r="A212" s="24"/>
      <c r="B212" s="15"/>
      <c r="C212" s="16" t="s">
        <v>67</v>
      </c>
      <c r="D212" s="19">
        <v>0</v>
      </c>
      <c r="E212" s="20">
        <v>14380</v>
      </c>
      <c r="F212" s="20">
        <v>0</v>
      </c>
      <c r="G212" s="83">
        <f t="shared" si="7"/>
        <v>0</v>
      </c>
      <c r="H212" s="77">
        <f t="shared" si="8"/>
        <v>0</v>
      </c>
      <c r="I212" s="55"/>
      <c r="K212" s="71"/>
      <c r="L212" s="72"/>
    </row>
    <row r="213" spans="1:12" ht="15" customHeight="1">
      <c r="A213" s="24"/>
      <c r="B213" s="15"/>
      <c r="C213" s="16" t="s">
        <v>215</v>
      </c>
      <c r="D213" s="19">
        <v>1141951</v>
      </c>
      <c r="E213" s="20">
        <v>1139551</v>
      </c>
      <c r="F213" s="20">
        <v>572541</v>
      </c>
      <c r="G213" s="83">
        <f t="shared" si="7"/>
        <v>50.2426833024586</v>
      </c>
      <c r="H213" s="77">
        <f t="shared" si="8"/>
        <v>1.9723106043081755</v>
      </c>
      <c r="I213" s="55"/>
      <c r="K213" s="71"/>
      <c r="L213" s="72"/>
    </row>
    <row r="214" spans="1:12" ht="15" customHeight="1">
      <c r="A214" s="24"/>
      <c r="B214" s="15"/>
      <c r="C214" s="16" t="s">
        <v>221</v>
      </c>
      <c r="D214" s="19">
        <v>1000</v>
      </c>
      <c r="E214" s="20">
        <v>1000</v>
      </c>
      <c r="F214" s="20">
        <v>0</v>
      </c>
      <c r="G214" s="83">
        <f t="shared" si="7"/>
        <v>0</v>
      </c>
      <c r="H214" s="77">
        <f t="shared" si="8"/>
        <v>0</v>
      </c>
      <c r="I214" s="55"/>
      <c r="K214" s="71"/>
      <c r="L214" s="72"/>
    </row>
    <row r="215" spans="1:12" ht="15" customHeight="1">
      <c r="A215" s="24"/>
      <c r="B215" s="15">
        <v>85421</v>
      </c>
      <c r="C215" s="16" t="s">
        <v>183</v>
      </c>
      <c r="D215" s="19">
        <f>D216</f>
        <v>963441</v>
      </c>
      <c r="E215" s="19">
        <f>E216+E217</f>
        <v>842190</v>
      </c>
      <c r="F215" s="19">
        <f>F216+F217</f>
        <v>526401</v>
      </c>
      <c r="G215" s="83">
        <f t="shared" si="7"/>
        <v>62.50382930217647</v>
      </c>
      <c r="H215" s="77">
        <f t="shared" si="8"/>
        <v>1.8133658103409678</v>
      </c>
      <c r="I215" s="55"/>
      <c r="K215" s="71"/>
      <c r="L215" s="72"/>
    </row>
    <row r="216" spans="1:12" ht="15" customHeight="1">
      <c r="A216" s="24"/>
      <c r="B216" s="15"/>
      <c r="C216" s="16" t="s">
        <v>16</v>
      </c>
      <c r="D216" s="19">
        <v>963441</v>
      </c>
      <c r="E216" s="20">
        <v>792190</v>
      </c>
      <c r="F216" s="20">
        <v>477743</v>
      </c>
      <c r="G216" s="83">
        <f t="shared" si="7"/>
        <v>60.30661836175665</v>
      </c>
      <c r="H216" s="77">
        <f t="shared" si="8"/>
        <v>1.6457469160007767</v>
      </c>
      <c r="I216" s="55"/>
      <c r="K216" s="71"/>
      <c r="L216" s="72"/>
    </row>
    <row r="217" spans="1:12" ht="15" customHeight="1">
      <c r="A217" s="24"/>
      <c r="B217" s="15"/>
      <c r="C217" s="16" t="s">
        <v>67</v>
      </c>
      <c r="D217" s="19"/>
      <c r="E217" s="20">
        <v>50000</v>
      </c>
      <c r="F217" s="20">
        <v>48658</v>
      </c>
      <c r="G217" s="83">
        <f t="shared" si="7"/>
        <v>97.316</v>
      </c>
      <c r="H217" s="77">
        <f t="shared" si="8"/>
        <v>0.16761889434019084</v>
      </c>
      <c r="I217" s="55"/>
      <c r="K217" s="71"/>
      <c r="L217" s="72"/>
    </row>
    <row r="218" spans="1:12" ht="15" customHeight="1">
      <c r="A218" s="24"/>
      <c r="B218" s="15"/>
      <c r="C218" s="16" t="s">
        <v>216</v>
      </c>
      <c r="D218" s="19">
        <v>718796</v>
      </c>
      <c r="E218" s="20">
        <v>557045</v>
      </c>
      <c r="F218" s="20">
        <v>323144</v>
      </c>
      <c r="G218" s="83">
        <f t="shared" si="7"/>
        <v>58.010394133328546</v>
      </c>
      <c r="H218" s="77">
        <f t="shared" si="8"/>
        <v>1.1131785110910155</v>
      </c>
      <c r="I218" s="55"/>
      <c r="K218" s="71"/>
      <c r="L218" s="72"/>
    </row>
    <row r="219" spans="1:12" ht="15" customHeight="1">
      <c r="A219" s="24"/>
      <c r="B219" s="15"/>
      <c r="C219" s="16" t="s">
        <v>221</v>
      </c>
      <c r="D219" s="19">
        <v>2000</v>
      </c>
      <c r="E219" s="20">
        <v>2000</v>
      </c>
      <c r="F219" s="20">
        <v>0</v>
      </c>
      <c r="G219" s="83">
        <f t="shared" si="7"/>
        <v>0</v>
      </c>
      <c r="H219" s="77">
        <f t="shared" si="8"/>
        <v>0</v>
      </c>
      <c r="I219" s="55"/>
      <c r="K219" s="71"/>
      <c r="L219" s="72"/>
    </row>
    <row r="220" spans="1:12" ht="15" customHeight="1">
      <c r="A220" s="23"/>
      <c r="B220" s="15" t="s">
        <v>146</v>
      </c>
      <c r="C220" s="16" t="s">
        <v>101</v>
      </c>
      <c r="D220" s="19">
        <f>D221</f>
        <v>12883</v>
      </c>
      <c r="E220" s="19">
        <f>E221</f>
        <v>12883</v>
      </c>
      <c r="F220" s="19">
        <f>F221</f>
        <v>2400</v>
      </c>
      <c r="G220" s="83">
        <f t="shared" si="7"/>
        <v>18.62920127299542</v>
      </c>
      <c r="H220" s="77">
        <f t="shared" si="8"/>
        <v>0.008267609569165564</v>
      </c>
      <c r="I220" s="55"/>
      <c r="K220" s="71"/>
      <c r="L220" s="72"/>
    </row>
    <row r="221" spans="1:12" ht="15" customHeight="1">
      <c r="A221" s="23"/>
      <c r="B221" s="15"/>
      <c r="C221" s="16" t="s">
        <v>16</v>
      </c>
      <c r="D221" s="19">
        <v>12883</v>
      </c>
      <c r="E221" s="20">
        <v>12883</v>
      </c>
      <c r="F221" s="20">
        <v>2400</v>
      </c>
      <c r="G221" s="83">
        <f t="shared" si="7"/>
        <v>18.62920127299542</v>
      </c>
      <c r="H221" s="77">
        <f t="shared" si="8"/>
        <v>0.008267609569165564</v>
      </c>
      <c r="I221" s="55"/>
      <c r="K221" s="71"/>
      <c r="L221" s="72"/>
    </row>
    <row r="222" spans="1:12" ht="15" customHeight="1">
      <c r="A222" s="23"/>
      <c r="B222" s="15" t="s">
        <v>147</v>
      </c>
      <c r="C222" s="16" t="s">
        <v>11</v>
      </c>
      <c r="D222" s="19">
        <f>D223</f>
        <v>69993</v>
      </c>
      <c r="E222" s="19">
        <f>E223</f>
        <v>69993</v>
      </c>
      <c r="F222" s="19">
        <f>F223</f>
        <v>45502</v>
      </c>
      <c r="G222" s="83">
        <f t="shared" si="7"/>
        <v>65.00935807866502</v>
      </c>
      <c r="H222" s="77">
        <f t="shared" si="8"/>
        <v>0.15674698775673812</v>
      </c>
      <c r="I222" s="55"/>
      <c r="K222" s="71"/>
      <c r="L222" s="72"/>
    </row>
    <row r="223" spans="1:12" ht="15" customHeight="1">
      <c r="A223" s="23"/>
      <c r="B223" s="15"/>
      <c r="C223" s="16" t="s">
        <v>148</v>
      </c>
      <c r="D223" s="19">
        <v>69993</v>
      </c>
      <c r="E223" s="20">
        <v>69993</v>
      </c>
      <c r="F223" s="20">
        <v>45502</v>
      </c>
      <c r="G223" s="83">
        <f t="shared" si="7"/>
        <v>65.00935807866502</v>
      </c>
      <c r="H223" s="77">
        <f t="shared" si="8"/>
        <v>0.15674698775673812</v>
      </c>
      <c r="I223" s="55"/>
      <c r="K223" s="71"/>
      <c r="L223" s="72"/>
    </row>
    <row r="224" spans="1:12" ht="15" customHeight="1">
      <c r="A224" s="23"/>
      <c r="B224" s="15"/>
      <c r="C224" s="16" t="s">
        <v>221</v>
      </c>
      <c r="D224" s="19">
        <v>5357</v>
      </c>
      <c r="E224" s="20">
        <v>5357</v>
      </c>
      <c r="F224" s="20">
        <v>0</v>
      </c>
      <c r="G224" s="83">
        <f t="shared" si="7"/>
        <v>0</v>
      </c>
      <c r="H224" s="77">
        <f t="shared" si="8"/>
        <v>0</v>
      </c>
      <c r="I224" s="55"/>
      <c r="K224" s="71"/>
      <c r="L224" s="72"/>
    </row>
    <row r="225" spans="1:12" ht="30" customHeight="1">
      <c r="A225" s="23" t="s">
        <v>149</v>
      </c>
      <c r="B225" s="12"/>
      <c r="C225" s="13" t="s">
        <v>150</v>
      </c>
      <c r="D225" s="18">
        <f>D229+D226</f>
        <v>98000</v>
      </c>
      <c r="E225" s="18">
        <f>E229+E226</f>
        <v>98000</v>
      </c>
      <c r="F225" s="18">
        <f>F229+F226</f>
        <v>20182</v>
      </c>
      <c r="G225" s="85">
        <f t="shared" si="7"/>
        <v>20.59387755102041</v>
      </c>
      <c r="H225" s="78">
        <f t="shared" si="8"/>
        <v>0.06952370680204142</v>
      </c>
      <c r="I225" s="55"/>
      <c r="K225" s="71"/>
      <c r="L225" s="72"/>
    </row>
    <row r="226" spans="1:12" ht="15" customHeight="1">
      <c r="A226" s="24"/>
      <c r="B226" s="15">
        <v>90002</v>
      </c>
      <c r="C226" s="16" t="s">
        <v>204</v>
      </c>
      <c r="D226" s="20">
        <f>D227</f>
        <v>75000</v>
      </c>
      <c r="E226" s="20">
        <v>75000</v>
      </c>
      <c r="F226" s="20">
        <v>0</v>
      </c>
      <c r="G226" s="83">
        <f t="shared" si="7"/>
        <v>0</v>
      </c>
      <c r="H226" s="77">
        <f t="shared" si="8"/>
        <v>0</v>
      </c>
      <c r="I226" s="55"/>
      <c r="K226" s="71"/>
      <c r="L226" s="72"/>
    </row>
    <row r="227" spans="1:12" ht="15" customHeight="1">
      <c r="A227" s="24"/>
      <c r="B227" s="15"/>
      <c r="C227" s="16" t="s">
        <v>58</v>
      </c>
      <c r="D227" s="20">
        <v>75000</v>
      </c>
      <c r="E227" s="20">
        <v>75000</v>
      </c>
      <c r="F227" s="20">
        <v>0</v>
      </c>
      <c r="G227" s="83">
        <f t="shared" si="7"/>
        <v>0</v>
      </c>
      <c r="H227" s="77">
        <f t="shared" si="8"/>
        <v>0</v>
      </c>
      <c r="I227" s="55"/>
      <c r="K227" s="71"/>
      <c r="L227" s="72"/>
    </row>
    <row r="228" spans="1:12" ht="15" customHeight="1">
      <c r="A228" s="24"/>
      <c r="B228" s="15"/>
      <c r="C228" s="16" t="s">
        <v>205</v>
      </c>
      <c r="D228" s="20">
        <v>60000</v>
      </c>
      <c r="E228" s="20">
        <v>60000</v>
      </c>
      <c r="F228" s="20">
        <v>0</v>
      </c>
      <c r="G228" s="83">
        <f t="shared" si="7"/>
        <v>0</v>
      </c>
      <c r="H228" s="77">
        <f t="shared" si="8"/>
        <v>0</v>
      </c>
      <c r="I228" s="55"/>
      <c r="K228" s="71"/>
      <c r="L228" s="72"/>
    </row>
    <row r="229" spans="1:12" ht="15" customHeight="1">
      <c r="A229" s="24"/>
      <c r="B229" s="15">
        <v>90095</v>
      </c>
      <c r="C229" s="16" t="s">
        <v>11</v>
      </c>
      <c r="D229" s="20">
        <v>23000</v>
      </c>
      <c r="E229" s="20">
        <v>23000</v>
      </c>
      <c r="F229" s="20">
        <f>F230</f>
        <v>20182</v>
      </c>
      <c r="G229" s="83">
        <f t="shared" si="7"/>
        <v>87.74782608695652</v>
      </c>
      <c r="H229" s="77">
        <f t="shared" si="8"/>
        <v>0.06952370680204142</v>
      </c>
      <c r="I229" s="55"/>
      <c r="K229" s="71"/>
      <c r="L229" s="72"/>
    </row>
    <row r="230" spans="1:12" ht="15" customHeight="1">
      <c r="A230" s="24"/>
      <c r="B230" s="15"/>
      <c r="C230" s="16" t="s">
        <v>58</v>
      </c>
      <c r="D230" s="20">
        <v>23000</v>
      </c>
      <c r="E230" s="20">
        <v>23000</v>
      </c>
      <c r="F230" s="20">
        <v>20182</v>
      </c>
      <c r="G230" s="83">
        <f t="shared" si="7"/>
        <v>87.74782608695652</v>
      </c>
      <c r="H230" s="77">
        <f t="shared" si="8"/>
        <v>0.06952370680204142</v>
      </c>
      <c r="I230" s="55"/>
      <c r="K230" s="71"/>
      <c r="L230" s="72"/>
    </row>
    <row r="231" spans="1:12" ht="30" customHeight="1">
      <c r="A231" s="23" t="s">
        <v>153</v>
      </c>
      <c r="B231" s="12"/>
      <c r="C231" s="13" t="s">
        <v>154</v>
      </c>
      <c r="D231" s="18">
        <f>D232+D237</f>
        <v>80000</v>
      </c>
      <c r="E231" s="18">
        <f>E232+E237</f>
        <v>80000</v>
      </c>
      <c r="F231" s="18">
        <f>F232+F237</f>
        <v>39468</v>
      </c>
      <c r="G231" s="85">
        <f t="shared" si="7"/>
        <v>49.335</v>
      </c>
      <c r="H231" s="78">
        <f t="shared" si="8"/>
        <v>0.1359608393649277</v>
      </c>
      <c r="I231" s="55"/>
      <c r="K231" s="71"/>
      <c r="L231" s="72"/>
    </row>
    <row r="232" spans="1:12" ht="15" customHeight="1">
      <c r="A232" s="24"/>
      <c r="B232" s="15" t="s">
        <v>155</v>
      </c>
      <c r="C232" s="16" t="s">
        <v>156</v>
      </c>
      <c r="D232" s="19">
        <v>40000</v>
      </c>
      <c r="E232" s="19">
        <v>40000</v>
      </c>
      <c r="F232" s="19">
        <f>F234</f>
        <v>19468</v>
      </c>
      <c r="G232" s="83">
        <f t="shared" si="7"/>
        <v>48.67</v>
      </c>
      <c r="H232" s="77">
        <f t="shared" si="8"/>
        <v>0.06706409295521466</v>
      </c>
      <c r="I232" s="55"/>
      <c r="K232" s="71"/>
      <c r="L232" s="72"/>
    </row>
    <row r="233" spans="1:12" ht="15" customHeight="1">
      <c r="A233" s="24"/>
      <c r="B233" s="15"/>
      <c r="C233" s="16" t="s">
        <v>174</v>
      </c>
      <c r="D233" s="19">
        <v>25000</v>
      </c>
      <c r="E233" s="20">
        <v>25000</v>
      </c>
      <c r="F233" s="20">
        <v>13950</v>
      </c>
      <c r="G233" s="83">
        <f t="shared" si="7"/>
        <v>55.800000000000004</v>
      </c>
      <c r="H233" s="77">
        <f t="shared" si="8"/>
        <v>0.04805548062077484</v>
      </c>
      <c r="I233" s="55"/>
      <c r="K233" s="71"/>
      <c r="L233" s="72"/>
    </row>
    <row r="234" spans="1:12" ht="15" customHeight="1">
      <c r="A234" s="24"/>
      <c r="B234" s="15"/>
      <c r="C234" s="16" t="s">
        <v>16</v>
      </c>
      <c r="D234" s="19">
        <v>40000</v>
      </c>
      <c r="E234" s="20">
        <v>40000</v>
      </c>
      <c r="F234" s="20">
        <v>19468</v>
      </c>
      <c r="G234" s="83">
        <f t="shared" si="7"/>
        <v>48.67</v>
      </c>
      <c r="H234" s="77">
        <f t="shared" si="8"/>
        <v>0.06706409295521466</v>
      </c>
      <c r="I234" s="55"/>
      <c r="K234" s="71"/>
      <c r="L234" s="72"/>
    </row>
    <row r="235" spans="1:12" ht="15" customHeight="1">
      <c r="A235" s="24"/>
      <c r="B235" s="15"/>
      <c r="C235" s="16" t="s">
        <v>215</v>
      </c>
      <c r="D235" s="19">
        <v>0</v>
      </c>
      <c r="E235" s="20">
        <v>1168</v>
      </c>
      <c r="F235" s="20">
        <v>1168</v>
      </c>
      <c r="G235" s="83">
        <f t="shared" si="7"/>
        <v>100</v>
      </c>
      <c r="H235" s="77">
        <f t="shared" si="8"/>
        <v>0.0040235699903272415</v>
      </c>
      <c r="I235" s="55"/>
      <c r="K235" s="71"/>
      <c r="L235" s="72"/>
    </row>
    <row r="236" spans="1:12" ht="15" customHeight="1">
      <c r="A236" s="24"/>
      <c r="B236" s="15"/>
      <c r="C236" s="16" t="s">
        <v>221</v>
      </c>
      <c r="D236" s="19">
        <v>5500</v>
      </c>
      <c r="E236" s="20">
        <v>5500</v>
      </c>
      <c r="F236" s="20">
        <v>0</v>
      </c>
      <c r="G236" s="83">
        <f t="shared" si="7"/>
        <v>0</v>
      </c>
      <c r="H236" s="77">
        <f t="shared" si="8"/>
        <v>0</v>
      </c>
      <c r="I236" s="55"/>
      <c r="K236" s="71"/>
      <c r="L236" s="72"/>
    </row>
    <row r="237" spans="1:12" ht="15" customHeight="1">
      <c r="A237" s="24"/>
      <c r="B237" s="15" t="s">
        <v>157</v>
      </c>
      <c r="C237" s="16" t="s">
        <v>158</v>
      </c>
      <c r="D237" s="19">
        <f>D238</f>
        <v>40000</v>
      </c>
      <c r="E237" s="20">
        <v>40000</v>
      </c>
      <c r="F237" s="20">
        <f>F239</f>
        <v>20000</v>
      </c>
      <c r="G237" s="83">
        <f t="shared" si="7"/>
        <v>50</v>
      </c>
      <c r="H237" s="77">
        <f t="shared" si="8"/>
        <v>0.06889674640971304</v>
      </c>
      <c r="I237" s="55"/>
      <c r="K237" s="71"/>
      <c r="L237" s="72"/>
    </row>
    <row r="238" spans="1:12" ht="15" customHeight="1">
      <c r="A238" s="24"/>
      <c r="B238" s="15"/>
      <c r="C238" s="16" t="s">
        <v>16</v>
      </c>
      <c r="D238" s="19">
        <v>40000</v>
      </c>
      <c r="E238" s="20">
        <v>40000</v>
      </c>
      <c r="F238" s="20">
        <v>20000</v>
      </c>
      <c r="G238" s="83">
        <f t="shared" si="7"/>
        <v>50</v>
      </c>
      <c r="H238" s="77">
        <f t="shared" si="8"/>
        <v>0.06889674640971304</v>
      </c>
      <c r="I238" s="55"/>
      <c r="K238" s="71"/>
      <c r="L238" s="72"/>
    </row>
    <row r="239" spans="1:12" ht="30" customHeight="1">
      <c r="A239" s="26"/>
      <c r="B239" s="11"/>
      <c r="C239" s="50" t="s">
        <v>223</v>
      </c>
      <c r="D239" s="19">
        <v>40000</v>
      </c>
      <c r="E239" s="20">
        <v>40000</v>
      </c>
      <c r="F239" s="20">
        <v>20000</v>
      </c>
      <c r="G239" s="83">
        <f t="shared" si="7"/>
        <v>50</v>
      </c>
      <c r="H239" s="77">
        <f t="shared" si="8"/>
        <v>0.06889674640971304</v>
      </c>
      <c r="I239" s="55"/>
      <c r="K239" s="71"/>
      <c r="L239" s="72"/>
    </row>
    <row r="240" spans="1:12" ht="15" customHeight="1">
      <c r="A240" s="23" t="s">
        <v>159</v>
      </c>
      <c r="B240" s="12"/>
      <c r="C240" s="13" t="s">
        <v>219</v>
      </c>
      <c r="D240" s="18">
        <f>D241</f>
        <v>104000</v>
      </c>
      <c r="E240" s="18">
        <f>E241</f>
        <v>104000</v>
      </c>
      <c r="F240" s="18">
        <f>F241</f>
        <v>52576</v>
      </c>
      <c r="G240" s="85">
        <f t="shared" si="7"/>
        <v>50.55384615384615</v>
      </c>
      <c r="H240" s="78">
        <f t="shared" si="8"/>
        <v>0.18111576696185364</v>
      </c>
      <c r="I240" s="55"/>
      <c r="K240" s="71"/>
      <c r="L240" s="72"/>
    </row>
    <row r="241" spans="1:12" ht="15" customHeight="1">
      <c r="A241" s="24"/>
      <c r="B241" s="15" t="s">
        <v>161</v>
      </c>
      <c r="C241" s="16" t="s">
        <v>220</v>
      </c>
      <c r="D241" s="19">
        <v>104000</v>
      </c>
      <c r="E241" s="19">
        <v>104000</v>
      </c>
      <c r="F241" s="20">
        <f>F242</f>
        <v>52576</v>
      </c>
      <c r="G241" s="83">
        <f t="shared" si="7"/>
        <v>50.55384615384615</v>
      </c>
      <c r="H241" s="77">
        <f t="shared" si="8"/>
        <v>0.18111576696185364</v>
      </c>
      <c r="I241" s="55"/>
      <c r="K241" s="71"/>
      <c r="L241" s="72"/>
    </row>
    <row r="242" spans="1:12" ht="15" customHeight="1">
      <c r="A242" s="24"/>
      <c r="B242" s="15"/>
      <c r="C242" s="16" t="s">
        <v>16</v>
      </c>
      <c r="D242" s="19">
        <v>104000</v>
      </c>
      <c r="E242" s="20">
        <v>104000</v>
      </c>
      <c r="F242" s="20">
        <v>52576</v>
      </c>
      <c r="G242" s="83">
        <f t="shared" si="7"/>
        <v>50.55384615384615</v>
      </c>
      <c r="H242" s="77">
        <f t="shared" si="8"/>
        <v>0.18111576696185364</v>
      </c>
      <c r="I242" s="55"/>
      <c r="K242" s="71"/>
      <c r="L242" s="72"/>
    </row>
    <row r="243" spans="1:12" ht="15" customHeight="1">
      <c r="A243" s="24"/>
      <c r="B243" s="15"/>
      <c r="C243" s="16" t="s">
        <v>221</v>
      </c>
      <c r="D243" s="19">
        <v>1000</v>
      </c>
      <c r="E243" s="20">
        <v>1000</v>
      </c>
      <c r="F243" s="20">
        <v>0</v>
      </c>
      <c r="G243" s="83">
        <f t="shared" si="7"/>
        <v>0</v>
      </c>
      <c r="H243" s="77">
        <f t="shared" si="8"/>
        <v>0</v>
      </c>
      <c r="I243" s="55"/>
      <c r="K243" s="71"/>
      <c r="L243" s="72"/>
    </row>
    <row r="244" spans="1:12" ht="15" customHeight="1">
      <c r="A244" s="24"/>
      <c r="B244" s="15"/>
      <c r="C244" s="16" t="s">
        <v>163</v>
      </c>
      <c r="D244" s="19">
        <v>90000</v>
      </c>
      <c r="E244" s="20">
        <v>90000</v>
      </c>
      <c r="F244" s="20">
        <v>51000</v>
      </c>
      <c r="G244" s="83">
        <f t="shared" si="7"/>
        <v>56.666666666666664</v>
      </c>
      <c r="H244" s="77">
        <f t="shared" si="8"/>
        <v>0.17568670334476824</v>
      </c>
      <c r="I244" s="55"/>
      <c r="K244" s="71"/>
      <c r="L244" s="72"/>
    </row>
    <row r="245" spans="1:12" ht="15" customHeight="1">
      <c r="A245" s="23"/>
      <c r="B245" s="12"/>
      <c r="C245" s="13" t="s">
        <v>164</v>
      </c>
      <c r="D245" s="18">
        <f>D8+D14+D25+D37+D42+D46+D54+D80+D94+D104+D144+D149+D175+D185+D231+D240+D97+D225+D22+D77</f>
        <v>59947025</v>
      </c>
      <c r="E245" s="18">
        <f>E8+E14+E25+E37+E42+E46+E54+E80+E94+E104+E144+E149+E175+E185+E231+E240+E97+E225+E22+E77+E90</f>
        <v>62375348</v>
      </c>
      <c r="F245" s="18">
        <f>F8+F14+F25+F37+F42+F46+F54+F80+F94+F104+F144+F149+F175+F185+F231+F240+F97+F225+F22+F77+F90</f>
        <v>29028947</v>
      </c>
      <c r="G245" s="85">
        <f t="shared" si="7"/>
        <v>46.53913433877756</v>
      </c>
      <c r="H245" s="78">
        <f t="shared" si="8"/>
        <v>100</v>
      </c>
      <c r="I245" s="55"/>
      <c r="K245" s="71"/>
      <c r="L245" s="72"/>
    </row>
    <row r="246" spans="1:12" ht="15" customHeight="1">
      <c r="A246" s="24"/>
      <c r="B246" s="15"/>
      <c r="C246" s="16" t="s">
        <v>165</v>
      </c>
      <c r="D246" s="20">
        <f>D16+D20+D27+D31+D39+D44+D48+D52+D56+D60+D63+D72+D75+D82+D84+D88+D96+D106+D111+D116+D121+D123+D127+D131+D135+D146+D148+D151+D156+D24+D162+D167+D171+D174+D177+D182+D187+D192+D196+D200+D205+D208+D211+D216+D221+D223+D234+D238+D242+D141+D86+D226+D229+D33+D101+D103+D13+D137+D68+D79+D99</f>
        <v>58199425</v>
      </c>
      <c r="E246" s="20">
        <f>E16+E20+E27+E31+E39+E44+E48+E52+E56+E60+E63+E72+E75+E82+E84+E88+E96+E106+E111+E116+E121+E123+E127+E131+E135+E146+E148+E151+E156+E24+E162+E167+E171+E174+E177+E182+E187+E192+E196+E200+E205+E208+E211+E216+E221+E223+E234+E238+E242+E141+E86+E226+E229+E33+E101+E103+E13+E137+E68+E79+E99+E92+E180</f>
        <v>57063168</v>
      </c>
      <c r="F246" s="20">
        <f>F16+F20+F27+F31+F39+F44+F48+F52+F56+F60+F63+F72+F75+F82+F84+F88+F96+F106+F111+F116+F121+F123+F127+F131+F135+F146+F148+F151+F156+F24+F162+F167+F171+F174+F177+F182+F187+F192+F196+F200+F205+F208+F211+F216+F221+F223+F234+F238+F242+F141+F86+F226+F229+F33+F101+F103+F13+F137+F68+F79+F99+F92+F180</f>
        <v>28867149</v>
      </c>
      <c r="G246" s="83">
        <f t="shared" si="7"/>
        <v>50.5880588333266</v>
      </c>
      <c r="H246" s="77">
        <f t="shared" si="8"/>
        <v>99.44263221122006</v>
      </c>
      <c r="I246" s="55"/>
      <c r="K246" s="71"/>
      <c r="L246" s="72"/>
    </row>
    <row r="247" spans="1:12" ht="15" customHeight="1">
      <c r="A247" s="24"/>
      <c r="B247" s="15"/>
      <c r="C247" s="16" t="s">
        <v>217</v>
      </c>
      <c r="D247" s="20">
        <f>D17+D45+D53+D57+D64+D107+D113+D117+D124+D128+D132+D142+D152+D157+D163+D168+D183+D188+D193+D197+D201+D213+D218+D73+D35+D49+D89+D12+D138+D21+D70</f>
        <v>33570216</v>
      </c>
      <c r="E247" s="20">
        <f>E17+E45+E53+E57+E64+E107+E113+E117+E124+E128+E132+E142+E152+E157+E163+E168+E183+E188+E193+E197+E201+E213+E218+E73+E35+E49+E89+E12+E138+E21+E70+E235+E40</f>
        <v>31703696</v>
      </c>
      <c r="F247" s="20">
        <f>F17+F45+F53+F57+F64+F107+F113+F117+F124+F128+F132+F142+F152+F157+F163+F168+F183+F188+F193+F197+F201+F213+F218+F73+F35+F49+F89+F12+F138+F21+F70+F235+F40</f>
        <v>16640994</v>
      </c>
      <c r="G247" s="83">
        <f t="shared" si="7"/>
        <v>52.48912934315293</v>
      </c>
      <c r="H247" s="77">
        <f t="shared" si="8"/>
        <v>57.32551718117781</v>
      </c>
      <c r="I247" s="55"/>
      <c r="K247" s="71"/>
      <c r="L247" s="72"/>
    </row>
    <row r="248" spans="1:12" ht="15" customHeight="1">
      <c r="A248" s="24"/>
      <c r="B248" s="15"/>
      <c r="C248" s="16" t="s">
        <v>167</v>
      </c>
      <c r="D248" s="20">
        <f>D29+D108+D119+D153+D158+D164+D172+D178+D209+D239+D244+D233+D228+D202+D41</f>
        <v>5613965</v>
      </c>
      <c r="E248" s="20">
        <f>E29+E108+E119+E153+E158+E164+E172+E178+E209+E239+E244+E233+E228+E202+E41+E93</f>
        <v>5714679</v>
      </c>
      <c r="F248" s="20">
        <f>F29+F108+F119+F153+F158+F164+F172+F178+F209+F239+F244+F233+F228+F202+F41+F93</f>
        <v>3298018</v>
      </c>
      <c r="G248" s="83">
        <f t="shared" si="7"/>
        <v>57.71134301681686</v>
      </c>
      <c r="H248" s="77">
        <f t="shared" si="8"/>
        <v>11.36113549003345</v>
      </c>
      <c r="I248" s="55"/>
      <c r="K248" s="71"/>
      <c r="L248" s="72"/>
    </row>
    <row r="249" spans="1:12" ht="15" customHeight="1">
      <c r="A249" s="24"/>
      <c r="B249" s="15"/>
      <c r="C249" s="16" t="s">
        <v>221</v>
      </c>
      <c r="D249" s="20">
        <f>D18+D36+D50+D58+D66+D76+D109+D114+D118+D125+D129+D133+D143+D154+D160+D165+D184+D190+D194+D198+D203+D206+D214+D219+D224+D236+D169+D61+D139+D243+D69</f>
        <v>2289996</v>
      </c>
      <c r="E249" s="20">
        <f>E18+E36+E50+E58+E66+E76+E109+E114+E118+E125+E129+E133+E143+E154+E160+E165+E184+E190+E194+E198+E203+E206+E214+E219+E224+E236+E169+E61+E139+E243+E69</f>
        <v>2710196</v>
      </c>
      <c r="F249" s="20">
        <f>F18+F36+F50+F58+F66+F76+F109+F114+F118+F125+F129+F133+F143+F154+F160+F165+F184+F190+F194+F198+F203+F206+F214+F219+F224+F236+F169+F61+F139+F243+F69</f>
        <v>1237075</v>
      </c>
      <c r="G249" s="83">
        <f t="shared" si="7"/>
        <v>45.64522270714</v>
      </c>
      <c r="H249" s="77">
        <f t="shared" si="8"/>
        <v>4.261522128239788</v>
      </c>
      <c r="I249" s="55"/>
      <c r="K249" s="71"/>
      <c r="L249" s="72"/>
    </row>
    <row r="250" spans="1:12" ht="30" customHeight="1">
      <c r="A250" s="24"/>
      <c r="B250" s="15"/>
      <c r="C250" s="15" t="s">
        <v>224</v>
      </c>
      <c r="D250" s="20">
        <v>0</v>
      </c>
      <c r="E250" s="20">
        <v>0</v>
      </c>
      <c r="F250" s="20">
        <v>0</v>
      </c>
      <c r="G250" s="83">
        <v>0</v>
      </c>
      <c r="H250" s="77">
        <f t="shared" si="8"/>
        <v>0</v>
      </c>
      <c r="I250" s="55"/>
      <c r="K250" s="71"/>
      <c r="L250" s="72"/>
    </row>
    <row r="251" spans="1:12" ht="15" customHeight="1">
      <c r="A251" s="24"/>
      <c r="B251" s="15"/>
      <c r="C251" s="16" t="s">
        <v>168</v>
      </c>
      <c r="D251" s="20">
        <f>D94</f>
        <v>600000</v>
      </c>
      <c r="E251" s="20">
        <f>E94</f>
        <v>600000</v>
      </c>
      <c r="F251" s="20">
        <f>F94</f>
        <v>221152</v>
      </c>
      <c r="G251" s="83">
        <f t="shared" si="7"/>
        <v>36.858666666666664</v>
      </c>
      <c r="H251" s="77">
        <f t="shared" si="8"/>
        <v>0.7618326631000429</v>
      </c>
      <c r="I251" s="55"/>
      <c r="K251" s="71"/>
      <c r="L251" s="72"/>
    </row>
    <row r="252" spans="1:12" ht="33" customHeight="1">
      <c r="A252" s="24"/>
      <c r="B252" s="15"/>
      <c r="C252" s="48" t="s">
        <v>241</v>
      </c>
      <c r="D252" s="20">
        <f>D103</f>
        <v>127000</v>
      </c>
      <c r="E252" s="20">
        <f>E103</f>
        <v>87000</v>
      </c>
      <c r="F252" s="20">
        <v>0</v>
      </c>
      <c r="G252" s="83">
        <f t="shared" si="7"/>
        <v>0</v>
      </c>
      <c r="H252" s="77">
        <f t="shared" si="8"/>
        <v>0</v>
      </c>
      <c r="I252" s="55"/>
      <c r="K252" s="71"/>
      <c r="L252" s="72"/>
    </row>
    <row r="253" spans="1:12" ht="15" customHeight="1">
      <c r="A253" s="24"/>
      <c r="B253" s="15"/>
      <c r="C253" s="48" t="s">
        <v>201</v>
      </c>
      <c r="D253" s="20">
        <f>D101</f>
        <v>153000</v>
      </c>
      <c r="E253" s="20">
        <f>E101</f>
        <v>217097</v>
      </c>
      <c r="F253" s="20">
        <v>0</v>
      </c>
      <c r="G253" s="83">
        <f t="shared" si="7"/>
        <v>0</v>
      </c>
      <c r="H253" s="77">
        <f t="shared" si="8"/>
        <v>0</v>
      </c>
      <c r="I253" s="55"/>
      <c r="K253" s="71"/>
      <c r="L253" s="72"/>
    </row>
    <row r="254" spans="1:12" ht="16.5" customHeight="1" thickBot="1">
      <c r="A254" s="27"/>
      <c r="B254" s="28"/>
      <c r="C254" s="69" t="s">
        <v>239</v>
      </c>
      <c r="D254" s="32">
        <f>D189+D65+D159+D32+D28+D102+D112</f>
        <v>1747600</v>
      </c>
      <c r="E254" s="32">
        <f>E189+E65+E159+E32+E28+E102+E112+E10+E212+E217</f>
        <v>5312180</v>
      </c>
      <c r="F254" s="32">
        <f>F189+F65+F159+F32+F28+F102+F112+F10+F212+F217</f>
        <v>161798</v>
      </c>
      <c r="G254" s="84">
        <f t="shared" si="7"/>
        <v>3.0457928759944126</v>
      </c>
      <c r="H254" s="76">
        <f t="shared" si="8"/>
        <v>0.5573677887799375</v>
      </c>
      <c r="I254" s="55"/>
      <c r="K254" s="71"/>
      <c r="L254" s="72"/>
    </row>
    <row r="255" spans="4:12" ht="3" customHeight="1" hidden="1">
      <c r="D255" s="8"/>
      <c r="E255" s="74" t="e">
        <f>D255/#REF!*100</f>
        <v>#REF!</v>
      </c>
      <c r="F255" s="79"/>
      <c r="G255" s="79"/>
      <c r="H255" s="70" t="e">
        <f>SUM((#REF!/30104911)*100)</f>
        <v>#REF!</v>
      </c>
      <c r="I255" s="8"/>
      <c r="K255" s="71"/>
      <c r="L255" s="72"/>
    </row>
    <row r="256" spans="1:12" ht="27" customHeight="1">
      <c r="A256" s="57"/>
      <c r="B256" s="90"/>
      <c r="C256" s="90"/>
      <c r="D256" s="60"/>
      <c r="E256" s="58"/>
      <c r="F256" s="58"/>
      <c r="G256" s="58"/>
      <c r="H256" s="8"/>
      <c r="I256" s="8"/>
      <c r="K256" s="71"/>
      <c r="L256" s="72"/>
    </row>
    <row r="257" spans="4:12" ht="12.75">
      <c r="D257" s="8"/>
      <c r="E257" s="8"/>
      <c r="F257" s="8"/>
      <c r="G257" s="8"/>
      <c r="H257" s="8"/>
      <c r="I257" s="8"/>
      <c r="K257" s="71"/>
      <c r="L257" s="72"/>
    </row>
    <row r="258" spans="4:12" ht="12.75">
      <c r="D258" s="8"/>
      <c r="E258" s="8"/>
      <c r="F258" s="8"/>
      <c r="G258" s="8"/>
      <c r="H258" s="8"/>
      <c r="I258" s="8"/>
      <c r="K258" s="71"/>
      <c r="L258" s="72"/>
    </row>
    <row r="259" spans="4:12" ht="12.75">
      <c r="D259" s="8"/>
      <c r="E259" s="8"/>
      <c r="F259" s="8"/>
      <c r="G259" s="8"/>
      <c r="H259" s="8"/>
      <c r="I259" s="8"/>
      <c r="K259" s="71"/>
      <c r="L259" s="72"/>
    </row>
    <row r="260" spans="4:12" ht="12.75">
      <c r="D260" s="8"/>
      <c r="E260" s="8"/>
      <c r="F260" s="8"/>
      <c r="G260" s="8"/>
      <c r="H260" s="8"/>
      <c r="I260" s="8"/>
      <c r="K260" s="71"/>
      <c r="L260" s="72"/>
    </row>
    <row r="261" spans="4:12" ht="12.75">
      <c r="D261" s="8"/>
      <c r="E261" s="8"/>
      <c r="F261" s="8"/>
      <c r="G261" s="8"/>
      <c r="H261" s="8"/>
      <c r="I261" s="8"/>
      <c r="K261" s="71"/>
      <c r="L261" s="72"/>
    </row>
    <row r="262" spans="4:12" ht="12.75">
      <c r="D262" s="8"/>
      <c r="E262" s="8"/>
      <c r="F262" s="8"/>
      <c r="G262" s="8"/>
      <c r="H262" s="8"/>
      <c r="I262" s="8"/>
      <c r="K262" s="71"/>
      <c r="L262" s="72"/>
    </row>
    <row r="263" spans="4:12" ht="12.75">
      <c r="D263" s="8"/>
      <c r="E263" s="8"/>
      <c r="F263" s="8"/>
      <c r="G263" s="8"/>
      <c r="H263" s="8"/>
      <c r="I263" s="8"/>
      <c r="K263" s="71"/>
      <c r="L263" s="72"/>
    </row>
    <row r="264" spans="4:12" ht="12.75">
      <c r="D264" s="8"/>
      <c r="E264" s="8"/>
      <c r="F264" s="8"/>
      <c r="G264" s="8"/>
      <c r="H264" s="8"/>
      <c r="I264" s="8"/>
      <c r="K264" s="71"/>
      <c r="L264" s="72"/>
    </row>
    <row r="265" spans="3:12" ht="12.75">
      <c r="C265" s="62"/>
      <c r="D265" s="8"/>
      <c r="E265" s="8"/>
      <c r="F265" s="8"/>
      <c r="G265" s="8"/>
      <c r="H265" s="8"/>
      <c r="I265" s="8"/>
      <c r="K265" s="71"/>
      <c r="L265" s="72"/>
    </row>
    <row r="266" spans="4:12" ht="12.75">
      <c r="D266" s="8"/>
      <c r="E266" s="8"/>
      <c r="F266" s="8"/>
      <c r="G266" s="8"/>
      <c r="H266" s="8"/>
      <c r="I266" s="8"/>
      <c r="K266" s="71"/>
      <c r="L266" s="72"/>
    </row>
    <row r="267" spans="11:12" ht="12.75">
      <c r="K267" s="71"/>
      <c r="L267" s="72"/>
    </row>
    <row r="268" spans="11:12" ht="12.75">
      <c r="K268" s="71"/>
      <c r="L268" s="72"/>
    </row>
    <row r="269" spans="11:12" ht="12.75">
      <c r="K269" s="71"/>
      <c r="L269" s="72"/>
    </row>
    <row r="270" spans="11:12" ht="12.75">
      <c r="K270" s="71"/>
      <c r="L270" s="72"/>
    </row>
    <row r="271" spans="11:12" ht="12.75">
      <c r="K271" s="71"/>
      <c r="L271" s="72"/>
    </row>
    <row r="272" spans="11:12" ht="12.75">
      <c r="K272" s="71"/>
      <c r="L272" s="72"/>
    </row>
    <row r="273" spans="11:12" ht="12.75">
      <c r="K273" s="71"/>
      <c r="L273" s="72"/>
    </row>
    <row r="274" spans="11:12" ht="12.75">
      <c r="K274" s="71"/>
      <c r="L274" s="72"/>
    </row>
    <row r="275" spans="11:12" ht="12.75">
      <c r="K275" s="71"/>
      <c r="L275" s="72"/>
    </row>
    <row r="276" spans="11:12" ht="12.75">
      <c r="K276" s="71"/>
      <c r="L276" s="72"/>
    </row>
    <row r="277" spans="11:12" ht="12.75">
      <c r="K277" s="71"/>
      <c r="L277" s="72"/>
    </row>
    <row r="278" spans="11:12" ht="12.75">
      <c r="K278" s="71"/>
      <c r="L278" s="72"/>
    </row>
    <row r="279" spans="11:12" ht="12.75">
      <c r="K279" s="71"/>
      <c r="L279" s="72"/>
    </row>
    <row r="280" ht="12.75">
      <c r="K280" s="61"/>
    </row>
    <row r="281" ht="12.75">
      <c r="K281" s="61"/>
    </row>
    <row r="282" ht="12.75">
      <c r="K282" s="61"/>
    </row>
    <row r="283" ht="12.75">
      <c r="K283" s="61"/>
    </row>
  </sheetData>
  <sheetProtection/>
  <mergeCells count="10">
    <mergeCell ref="A2:H2"/>
    <mergeCell ref="E4:E6"/>
    <mergeCell ref="B256:C256"/>
    <mergeCell ref="B4:B6"/>
    <mergeCell ref="A4:A6"/>
    <mergeCell ref="C3:H3"/>
    <mergeCell ref="H4:H6"/>
    <mergeCell ref="C4:C6"/>
    <mergeCell ref="G4:G6"/>
    <mergeCell ref="F4:F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7"/>
      <c r="E1" s="97"/>
      <c r="F1" s="97"/>
      <c r="G1" s="97"/>
    </row>
    <row r="2" ht="12.75">
      <c r="E2" s="5"/>
    </row>
    <row r="3" ht="12.75">
      <c r="E3" s="5"/>
    </row>
    <row r="4" spans="5:6" ht="12.75">
      <c r="E4" s="98"/>
      <c r="F4" s="98"/>
    </row>
    <row r="5" spans="3:6" ht="13.5">
      <c r="C5" s="86" t="s">
        <v>195</v>
      </c>
      <c r="D5" s="86"/>
      <c r="E5" s="86"/>
      <c r="F5" s="6"/>
    </row>
    <row r="6" spans="3:5" ht="13.5">
      <c r="C6" s="86" t="s">
        <v>177</v>
      </c>
      <c r="D6" s="86"/>
      <c r="E6" s="86"/>
    </row>
    <row r="7" ht="13.5">
      <c r="C7" s="7"/>
    </row>
    <row r="9" ht="13.5" thickBot="1">
      <c r="F9" t="s">
        <v>173</v>
      </c>
    </row>
    <row r="10" spans="1:7" ht="12.75">
      <c r="A10" s="1"/>
      <c r="B10" s="1"/>
      <c r="C10" s="1"/>
      <c r="D10" s="99" t="s">
        <v>187</v>
      </c>
      <c r="E10" s="22"/>
      <c r="F10" s="1"/>
      <c r="G10" s="99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00"/>
      <c r="E11" s="2" t="s">
        <v>187</v>
      </c>
      <c r="F11" s="2" t="s">
        <v>180</v>
      </c>
      <c r="G11" s="100"/>
    </row>
    <row r="12" spans="1:7" ht="13.5" thickBot="1">
      <c r="A12" s="3"/>
      <c r="B12" s="3"/>
      <c r="C12" s="3"/>
      <c r="D12" s="101"/>
      <c r="E12" s="43" t="s">
        <v>179</v>
      </c>
      <c r="F12" s="4" t="s">
        <v>196</v>
      </c>
      <c r="G12" s="10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0.7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30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0.7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0.7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0.7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30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5.7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2016-07-21T08:33:37Z</cp:lastPrinted>
  <dcterms:created xsi:type="dcterms:W3CDTF">2005-11-08T10:40:11Z</dcterms:created>
  <dcterms:modified xsi:type="dcterms:W3CDTF">2016-07-21T08:35:27Z</dcterms:modified>
  <cp:category/>
  <cp:version/>
  <cp:contentType/>
  <cp:contentStatus/>
</cp:coreProperties>
</file>