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<sst xmlns="http://schemas.openxmlformats.org/spreadsheetml/2006/main" count="354" uniqueCount="159">
  <si>
    <t>Dział</t>
  </si>
  <si>
    <t>Rozdział</t>
  </si>
  <si>
    <t>§</t>
  </si>
  <si>
    <t>Wyszczególnienie</t>
  </si>
  <si>
    <t>ROLNICTWO I ŁOWIECTWO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</si>
  <si>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</si>
  <si>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</si>
  <si>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</si>
  <si>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Wpływy z różnych opłat</t>
  </si>
  <si>
    <t>Wpływy z różnych dochodów</t>
  </si>
  <si>
    <t>GOSPODARKA MIESZKANIOWA</t>
  </si>
  <si>
    <t>Gospodarka gruntami i nieruchomościami</t>
  </si>
  <si>
    <t xml:space="preserve">Dochody jednostek samorządu terytorialnego  związane z realizacją zadań  z zakresu administracji rządowej  oraz innych zadań zleconych ustawami </t>
  </si>
  <si>
    <t>DZIAŁALNOŚĆ USŁUGOWA</t>
  </si>
  <si>
    <t>Nadzór budowlany</t>
  </si>
  <si>
    <t>ADMINISTRACJA PUBLICZNA</t>
  </si>
  <si>
    <t>Starostwa Powiatowe</t>
  </si>
  <si>
    <t>Wpływy z innych opłat stanowiących dochody jednostek samorządu terytorialnego na podstawie ustaw</t>
  </si>
  <si>
    <t>Wpływy z opłaty komunikacyjnej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</si>
  <si>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</si>
  <si>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</si>
  <si>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</si>
  <si>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</si>
  <si>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</si>
  <si>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</si>
  <si>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</si>
  <si>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</si>
  <si>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</si>
  <si>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</si>
  <si>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</si>
  <si>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</si>
  <si>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</si>
  <si>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</si>
  <si>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</si>
  <si>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</si>
  <si>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</si>
  <si>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</si>
  <si>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</si>
  <si>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</si>
  <si>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</si>
  <si>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</si>
  <si>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</si>
  <si>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</si>
  <si>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</si>
  <si>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</si>
  <si>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</si>
  <si>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</si>
  <si>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</si>
  <si>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</si>
  <si>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</si>
  <si>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</si>
  <si>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Internaty i bursy szkolne</t>
  </si>
  <si>
    <t>Domy wczasów dziecięcych</t>
  </si>
  <si>
    <t>OGÓŁEM DOCHODY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</si>
  <si>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</si>
  <si>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</si>
  <si>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</si>
  <si>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</si>
  <si>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</si>
  <si>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</si>
  <si>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</si>
  <si>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</si>
  <si>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</si>
  <si>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O690</t>
  </si>
  <si>
    <t>O750</t>
  </si>
  <si>
    <t>O830</t>
  </si>
  <si>
    <t>O920</t>
  </si>
  <si>
    <t>O970</t>
  </si>
  <si>
    <t>OO10</t>
  </si>
  <si>
    <t>OO20</t>
  </si>
  <si>
    <t>O2001</t>
  </si>
  <si>
    <t>Promocja jednostek samorządu terytorialnego</t>
  </si>
  <si>
    <t>Rodziny zastępcze</t>
  </si>
  <si>
    <t>O770</t>
  </si>
  <si>
    <t>BEZPIECZEŃSTWO PUBLICZNE I OCHRONA PRZECIWPOŻAROWA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</si>
  <si>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</si>
  <si>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</si>
  <si>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</si>
  <si>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</si>
  <si>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</si>
  <si>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</si>
  <si>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</si>
  <si>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</si>
  <si>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</si>
  <si>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</si>
  <si>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>Udział % w dochodach ogółem</t>
  </si>
  <si>
    <t>Obrona cywilna</t>
  </si>
  <si>
    <t>Środki otrzymane od pozostałych jednostek zaliczanych do sektora finansów publicznych na realizację   zadań bieżących jednostek zaliczanych  do sektora finan.publiczn.</t>
  </si>
  <si>
    <t>Wpłaty z tytułu odpłatnego nabycia  prawa własnosci  oraz prawa użytkowania  wieczystego nieruchomości</t>
  </si>
  <si>
    <t>O1095</t>
  </si>
  <si>
    <t>% (kol 7:6)</t>
  </si>
  <si>
    <t xml:space="preserve">Środki z Funduszu Pracy otrzymane przez powiat z przeznaczeniem na finansowanie kosztów wynagrodzenia i składek na ubezpieczenia społeczne pracowników powiatowego urzędu pracy </t>
  </si>
  <si>
    <t xml:space="preserve">                             WEDŁUG ŹRÓDEŁ I DZIAŁÓW KLASYFIKACJI BUDŻETOWEJ                  (w zł)</t>
  </si>
  <si>
    <t xml:space="preserve">                                                        z tego: dochody bieżące</t>
  </si>
  <si>
    <t xml:space="preserve">                                                                     dochody majatkowe</t>
  </si>
  <si>
    <t xml:space="preserve"> </t>
  </si>
  <si>
    <t>Szkoły zawodowe specjalne</t>
  </si>
  <si>
    <t xml:space="preserve">Dotacje celowe otrzymane z gminy na inwestycje  i zakupy  inwestycyjne realizowane na podstawie  porozumień (umów) między jednostkami samorządu terytorialnego </t>
  </si>
  <si>
    <t>O650</t>
  </si>
  <si>
    <t>Wpływy z opłat za wydanie prawa jazdy</t>
  </si>
  <si>
    <t>Wpływy  z opłat za wydanie prawa jazdy</t>
  </si>
  <si>
    <t>WYMIAR SPRAWIEDLIWOŚCI</t>
  </si>
  <si>
    <t>Nieodpłatna pomoc prawna</t>
  </si>
  <si>
    <t>Udziały powiatów w podatkach stanowiących dochód budżetu państwa</t>
  </si>
  <si>
    <t>TRANSPORT  I ŁĄCZNOŚĆ</t>
  </si>
  <si>
    <t>Usuwanie skutków klęsk żywiołowych</t>
  </si>
  <si>
    <t>Dotacje celowe otrzymane  z budżetu państwa  na zadania bieżące z zakresu administracji rządowej zlecone powiatom,związane z realizacją  dodatku wychowawczego oraz dodatku  do zryczałtowanej kwoty stanowiących pomoc państwa w wychowaniu dzieci</t>
  </si>
  <si>
    <t>Dotacje celowe otrzymane z budżetu państwa  na realizację inwestycji i zakupów inwestycyjnych własnych powiatu</t>
  </si>
  <si>
    <t>Młodzieżowe ośrodki wychowawcze</t>
  </si>
  <si>
    <t>RODZINA</t>
  </si>
  <si>
    <t>Działalność placówek opiekuńczo-wychowawczych</t>
  </si>
  <si>
    <t xml:space="preserve">DOCHODY POWIATU PLANOWANE DO REALIZACJI I ZREALIZOWANE  W I KWARTALE 2017 ROKU </t>
  </si>
  <si>
    <t>Plan na 2017 wg uchwały budżetowej</t>
  </si>
  <si>
    <t>Plan na 2017 rok po zmianach</t>
  </si>
  <si>
    <t>O470</t>
  </si>
  <si>
    <t>Wpływy z opłat za trwały zarząd ,użytkowanie i służebności</t>
  </si>
  <si>
    <t>Zadania z zakresu geodezji i kartografii</t>
  </si>
  <si>
    <t>Dotacje celowe  w ramach programów finansowanych z udziałem środków europejskich oraz środków, o których mowa w art.5 ust.3 pkt.5  lit.a i b ustawy,lub płatności w ramach budżetu środków europejskich realizowanych przez jednostki samorządu terytorialnego</t>
  </si>
  <si>
    <t>Dotacje celowe  w ramach programów finansowanych z udziałem środków europejskich oraz środków, o których mowa w art.5 ust.1 pkt 3 oraz ust.3 pkt.5 i 6 ustawy,lub płatności w ramach budżetu środków europejskich z wyłączeniem  dochodów klasyfikowanych w paragrafie 205</t>
  </si>
  <si>
    <t>Dotacje celowe  w ramach programów finansowanych z udziałem środków europejskich oraz środków, o których mowa w art.5 ust.3 pkt.5  lit.a i b ustawy, lub płatności w ramach budżetu środków europejskich realizowanych przez jednostki samorządu terytorialnego</t>
  </si>
  <si>
    <t>Dotacje celowe  w ramach programów finansowanych z udziałem środków europejskich oraz środków, o których mowa w art.5 ust.3 pkt.5  lit.a i b ustawy , lub płatności w ramach budżetu środków europejskich realizowanych przez jednostki samorządu terytorialnego</t>
  </si>
  <si>
    <t xml:space="preserve">Dotacje celowe w ramach programów finansowanych z udziałem środków europejskich oraz środków o których mowa w art.5 ust.3 pkt 5 lit a  i  b ustawy, lub płatności w ramach budżetu środków europejskich, realizowanych przez jednostki samorządu terytorialnego </t>
  </si>
  <si>
    <t>Wpływy z pozostałych odsetek</t>
  </si>
  <si>
    <t>Wpływy z najmu i dzierżawy  składników majątkowych Skarbu Państwa , jednostek samorządu terytorialnego lub innych jednostek zaliczanych do sektora finansów publicznych oraz innych umów o podobnym charakterze</t>
  </si>
  <si>
    <t>Wpływy  z najmu i dzierżawy  składników majątkowych Skarbu Państwa , jst lub innych jednostek zaliczanych do sektora finansów publiczn.oraz innych umów o podobnym charakterze</t>
  </si>
  <si>
    <t>Wpływy z najmu i dzierżawy  składników majątkowych Skarbu Państwa ,  jednostek samorządu terytorialnego lub innych jednostek zaliczanych do sektora finansów publicznych oraz innych umów o podobnym charakterze</t>
  </si>
  <si>
    <t>Wpływy z najmu i dzierżawy  składników majątkowych Skarbu Państwa  , jednostek samorządu terytorialnego lub innych jednostek zaliczanych do sektora finansów publicznych oraz innych umów o podobnym charakterze</t>
  </si>
  <si>
    <t>O550</t>
  </si>
  <si>
    <t>O640</t>
  </si>
  <si>
    <t>O590</t>
  </si>
  <si>
    <t>O940</t>
  </si>
  <si>
    <t>O927</t>
  </si>
  <si>
    <t>O929</t>
  </si>
  <si>
    <t>Wpływy z opłat z tytułu użytkowania wieczystego nieruchomości</t>
  </si>
  <si>
    <t>Wpływy z opłat za koncesje i licencje</t>
  </si>
  <si>
    <t>Wpływy z opłat z koncesje i licencje</t>
  </si>
  <si>
    <t>Wpływy z rozliczeń/zwrotów z lat ubiegłych</t>
  </si>
  <si>
    <t xml:space="preserve">Dotacje celowe w ramach programów finansowanych z udziałem środków europejskich oraz środków o których mowa w art.5 ust.3 pkt 5 lit a  i b  ustawy, lub płatności w ramach budżetu środków europejskich, realizowanych przez jednostki samorządu terytorialnego </t>
  </si>
  <si>
    <t>DOCHODY OD OSÓB PRAWNYCH , OD OSÓB FIZYCZNYCH  I OD INNYCH JEDNOSTEK NIEPOSIADAJĄCYCH OSOBOWOŚCI PRAWNEJ  ORAZ WYDATKI ZWIĄZANE Z ICH POBOREM</t>
  </si>
  <si>
    <t>Wpływy z tytułu kosztów egzekucyjnych,opłaty komorniczej i kosztów upomnień.</t>
  </si>
  <si>
    <t>Wpływy z podatku dochodowego od osób fizycznych</t>
  </si>
  <si>
    <t>Wpływy z podatku dochodowego od osób prawnych</t>
  </si>
  <si>
    <t>Dotacje otrzymane z państwowych funduszy celowych na realizację zadań bieżących jednostek sektora finansów publicznych</t>
  </si>
  <si>
    <t>Realizacja zadań wymagających stosowania specjalnej organizacji  nauki i metod pracy dla dzieci i młodzieży w szkołach podstawowych,gimnazjach, liceach ogólnokształcących liceach profilowanych i szkołach zawodowych oraz szkołach artystycznych</t>
  </si>
  <si>
    <t>Dochody z najmu i dzierżawy  składników majątkowych Skarbu Państwa , jednostek samorządu terytorialnego lub innych jednostek zaliczanych do sektora finansów publicznych oraz innych umów o podobnym charakterze</t>
  </si>
  <si>
    <t>Wpływy z otrzymanych spadków,zapisów i darowizn w postaci pienieżnej</t>
  </si>
  <si>
    <t xml:space="preserve">Dotacje celowe w ramach programów finansowanych z udziałem środków europejskich oraz środków o których mowa w art.5 ust.3 pkt 5 lit a  i  ustawy, lub płatności w ramach budżetu środków europejskich, realizowanych przez jednostki samorządu terytorialnego </t>
  </si>
  <si>
    <t>Pomoc materialna dla uczniów o charakterze socjalnym</t>
  </si>
  <si>
    <t>Pomoc materialna dla uczniów o charakterze motywacyjnym</t>
  </si>
  <si>
    <t>Wykonanie na 30.06.2017</t>
  </si>
  <si>
    <t>Dotacje celowe z państwowych funduszy celowych na realizację  zadań  bieżących jednostek sektora finansów publicznych</t>
  </si>
  <si>
    <t>O1042</t>
  </si>
  <si>
    <t>Wyłączenie z produkcji gruntów rolnych</t>
  </si>
  <si>
    <t>Dotacja celowa otrzymana z tytułu pomocy finansowej udzielonej między jednostkami samorządu terytorialnego na dofinansowanie własnych zadań inwestycyjnych i zakupów inwestycyjnych</t>
  </si>
  <si>
    <t>Wpływy z wpłat gmin i powiatów na rzecz innych jednostek samorządu  terytorialnego oraz związków gmin, związków powiatowo-gminnych lub związków powiatów dofinansowanie zadań  bieżących</t>
  </si>
  <si>
    <t xml:space="preserve">Dotacje celowe w ramach programów finansowanych z udziałem środków europejskich oraz środków o których mowa w art.5 ust.3 pkt 5 lit a  i b ustawy, lub płatności w ramach budżetu środków europejskich , realizowanych przez jednostki samorządu terytorialnego </t>
  </si>
  <si>
    <t xml:space="preserve">Dotacje celowe w ramach programów finansowanych z udziałem środków europejskich oraz środków o mktórych mowa w art..5 ust.3 pkt 5 lit a  i  b ustawy, lub płatności w ramach budżetu środków europejskich, realizowanych przez jednostki samorządu terytorialnego </t>
  </si>
  <si>
    <t>O610</t>
  </si>
  <si>
    <t>Wpływy z wpłat gmin i powiatów na rzecz innych jednostek samorządu  terytorialnego oraz związków gmin, związków powiatowo-gminnych lub związków powiatów  na dofinansowanie zadań  bieżących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</si>
</sst>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4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3" fontId="6" fillId="0" borderId="12" xfId="42" applyFont="1" applyBorder="1" applyAlignment="1">
      <alignment wrapText="1"/>
    </xf>
    <xf numFmtId="43" fontId="6" fillId="0" borderId="13" xfId="42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3" fontId="6" fillId="0" borderId="17" xfId="42" applyFont="1" applyBorder="1" applyAlignment="1">
      <alignment wrapText="1"/>
    </xf>
    <xf numFmtId="43" fontId="7" fillId="0" borderId="12" xfId="42" applyFont="1" applyBorder="1" applyAlignment="1">
      <alignment wrapText="1"/>
    </xf>
    <xf numFmtId="43" fontId="6" fillId="0" borderId="12" xfId="42" applyFont="1" applyBorder="1" applyAlignment="1">
      <alignment wrapText="1"/>
    </xf>
    <xf numFmtId="43" fontId="7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vertical="center" wrapText="1"/>
    </xf>
    <xf numFmtId="43" fontId="7" fillId="0" borderId="16" xfId="42" applyFont="1" applyBorder="1" applyAlignment="1">
      <alignment horizontal="center" wrapText="1"/>
    </xf>
    <xf numFmtId="43" fontId="6" fillId="0" borderId="17" xfId="42" applyFont="1" applyFill="1" applyBorder="1" applyAlignment="1">
      <alignment horizontal="center" wrapText="1"/>
    </xf>
    <xf numFmtId="43" fontId="6" fillId="0" borderId="17" xfId="42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6" fillId="0" borderId="19" xfId="42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3" fontId="7" fillId="0" borderId="12" xfId="42" applyFont="1" applyBorder="1" applyAlignment="1">
      <alignment wrapText="1"/>
    </xf>
    <xf numFmtId="43" fontId="2" fillId="0" borderId="0" xfId="42" applyFont="1" applyAlignment="1">
      <alignment/>
    </xf>
    <xf numFmtId="43" fontId="6" fillId="0" borderId="16" xfId="42" applyFont="1" applyBorder="1" applyAlignment="1">
      <alignment wrapText="1"/>
    </xf>
    <xf numFmtId="43" fontId="6" fillId="0" borderId="20" xfId="42" applyFont="1" applyBorder="1" applyAlignment="1">
      <alignment wrapText="1"/>
    </xf>
    <xf numFmtId="43" fontId="6" fillId="0" borderId="17" xfId="42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tabSelected="1" zoomScalePageLayoutView="0" workbookViewId="0" topLeftCell="A220">
      <selection activeCell="K224" sqref="K224"/>
    </sheetView>
  </sheetViews>
  <sheetFormatPr defaultColWidth="9.140625" defaultRowHeight="12.75"/>
  <cols>
    <col min="1" max="1" width="5.28125" style="0" customWidth="1"/>
    <col min="2" max="2" width="6.8515625" style="0" customWidth="1"/>
    <col min="3" max="3" width="6.421875" style="0" customWidth="1"/>
    <col min="4" max="4" width="50.57421875" style="0" customWidth="1"/>
    <col min="5" max="6" width="13.421875" style="0" customWidth="1"/>
    <col min="7" max="7" width="13.28125" style="0" customWidth="1"/>
    <col min="8" max="8" width="9.57421875" style="0" customWidth="1"/>
    <col min="9" max="9" width="9.8515625" style="0" customWidth="1"/>
  </cols>
  <sheetData>
    <row r="1" spans="1:9" ht="12.75" customHeight="1">
      <c r="A1" s="48" t="s">
        <v>111</v>
      </c>
      <c r="B1" s="48"/>
      <c r="C1" s="48"/>
      <c r="D1" s="48"/>
      <c r="E1" s="48"/>
      <c r="F1" s="48"/>
      <c r="G1" s="48"/>
      <c r="H1" s="48"/>
      <c r="I1" s="48"/>
    </row>
    <row r="2" spans="1:9" ht="15.75" customHeight="1" thickBot="1">
      <c r="A2" s="49" t="s">
        <v>92</v>
      </c>
      <c r="B2" s="49"/>
      <c r="C2" s="49"/>
      <c r="D2" s="49"/>
      <c r="E2" s="49"/>
      <c r="F2" s="49"/>
      <c r="G2" s="49"/>
      <c r="H2" s="49"/>
      <c r="I2" s="49"/>
    </row>
    <row r="3" spans="1:9" ht="42.75" customHeight="1">
      <c r="A3" s="38" t="s">
        <v>0</v>
      </c>
      <c r="B3" s="37" t="s">
        <v>1</v>
      </c>
      <c r="C3" s="4" t="s">
        <v>2</v>
      </c>
      <c r="D3" s="4" t="s">
        <v>3</v>
      </c>
      <c r="E3" s="4" t="s">
        <v>112</v>
      </c>
      <c r="F3" s="4" t="s">
        <v>113</v>
      </c>
      <c r="G3" s="4" t="s">
        <v>149</v>
      </c>
      <c r="H3" s="4" t="s">
        <v>90</v>
      </c>
      <c r="I3" s="5" t="s">
        <v>85</v>
      </c>
    </row>
    <row r="4" spans="1:9" ht="12.75" customHeigh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3.5" customHeight="1">
      <c r="A5" s="9" t="s">
        <v>60</v>
      </c>
      <c r="B5" s="10"/>
      <c r="C5" s="11"/>
      <c r="D5" s="11" t="s">
        <v>4</v>
      </c>
      <c r="E5" s="7">
        <f>E8</f>
        <v>24396</v>
      </c>
      <c r="F5" s="7">
        <f>F8+F6</f>
        <v>44396</v>
      </c>
      <c r="G5" s="7">
        <f>G8</f>
        <v>12198</v>
      </c>
      <c r="H5" s="7">
        <f>(G5/F5)*100</f>
        <v>27.475448238580054</v>
      </c>
      <c r="I5" s="8">
        <f>(G5/30407229.67)*100</f>
        <v>0.040115459817882185</v>
      </c>
    </row>
    <row r="6" spans="1:9" ht="13.5" customHeight="1">
      <c r="A6" s="41"/>
      <c r="B6" s="42" t="s">
        <v>151</v>
      </c>
      <c r="C6" s="19"/>
      <c r="D6" s="19" t="s">
        <v>152</v>
      </c>
      <c r="E6" s="43">
        <f>E7</f>
        <v>0</v>
      </c>
      <c r="F6" s="43">
        <f>F7</f>
        <v>20000</v>
      </c>
      <c r="G6" s="43">
        <v>0</v>
      </c>
      <c r="H6" s="7">
        <f aca="true" t="shared" si="0" ref="H6:H68">(G6/F6)*100</f>
        <v>0</v>
      </c>
      <c r="I6" s="8">
        <f aca="true" t="shared" si="1" ref="I6:I69">(G6/30407229.67)*100</f>
        <v>0</v>
      </c>
    </row>
    <row r="7" spans="1:9" ht="35.25" customHeight="1">
      <c r="A7" s="9"/>
      <c r="B7" s="42"/>
      <c r="C7" s="42">
        <v>6300</v>
      </c>
      <c r="D7" s="19" t="s">
        <v>153</v>
      </c>
      <c r="E7" s="43">
        <v>0</v>
      </c>
      <c r="F7" s="43">
        <v>20000</v>
      </c>
      <c r="G7" s="43">
        <v>0</v>
      </c>
      <c r="H7" s="7">
        <f t="shared" si="0"/>
        <v>0</v>
      </c>
      <c r="I7" s="8">
        <f t="shared" si="1"/>
        <v>0</v>
      </c>
    </row>
    <row r="8" spans="1:9" ht="12.75" customHeight="1">
      <c r="A8" s="12"/>
      <c r="B8" s="13" t="s">
        <v>89</v>
      </c>
      <c r="C8" s="13"/>
      <c r="D8" s="14" t="s">
        <v>35</v>
      </c>
      <c r="E8" s="28">
        <f>E9</f>
        <v>24396</v>
      </c>
      <c r="F8" s="28">
        <f>F9</f>
        <v>24396</v>
      </c>
      <c r="G8" s="28">
        <f>G9</f>
        <v>12198</v>
      </c>
      <c r="H8" s="7">
        <f t="shared" si="0"/>
        <v>50</v>
      </c>
      <c r="I8" s="8">
        <f t="shared" si="1"/>
        <v>0.040115459817882185</v>
      </c>
    </row>
    <row r="9" spans="1:9" ht="38.25" customHeight="1">
      <c r="A9" s="12"/>
      <c r="B9" s="13"/>
      <c r="C9" s="13">
        <v>2110</v>
      </c>
      <c r="D9" s="14" t="s">
        <v>5</v>
      </c>
      <c r="E9" s="28">
        <v>24396</v>
      </c>
      <c r="F9" s="28">
        <v>24396</v>
      </c>
      <c r="G9" s="28">
        <v>12198</v>
      </c>
      <c r="H9" s="7">
        <f t="shared" si="0"/>
        <v>50</v>
      </c>
      <c r="I9" s="8">
        <f t="shared" si="1"/>
        <v>0.040115459817882185</v>
      </c>
    </row>
    <row r="10" spans="1:9" ht="13.5" customHeight="1">
      <c r="A10" s="9" t="s">
        <v>61</v>
      </c>
      <c r="B10" s="10"/>
      <c r="C10" s="10"/>
      <c r="D10" s="11" t="s">
        <v>6</v>
      </c>
      <c r="E10" s="7">
        <f aca="true" t="shared" si="2" ref="E10:G11">E11</f>
        <v>125000</v>
      </c>
      <c r="F10" s="7">
        <f t="shared" si="2"/>
        <v>143700</v>
      </c>
      <c r="G10" s="7">
        <f t="shared" si="2"/>
        <v>60366.42</v>
      </c>
      <c r="H10" s="7">
        <f t="shared" si="0"/>
        <v>42.00864300626305</v>
      </c>
      <c r="I10" s="8">
        <f t="shared" si="1"/>
        <v>0.19852653679778648</v>
      </c>
    </row>
    <row r="11" spans="1:9" ht="12.75">
      <c r="A11" s="12"/>
      <c r="B11" s="13" t="s">
        <v>70</v>
      </c>
      <c r="C11" s="13"/>
      <c r="D11" s="14" t="s">
        <v>7</v>
      </c>
      <c r="E11" s="28">
        <f t="shared" si="2"/>
        <v>125000</v>
      </c>
      <c r="F11" s="28">
        <f t="shared" si="2"/>
        <v>143700</v>
      </c>
      <c r="G11" s="28">
        <f t="shared" si="2"/>
        <v>60366.42</v>
      </c>
      <c r="H11" s="7">
        <f t="shared" si="0"/>
        <v>42.00864300626305</v>
      </c>
      <c r="I11" s="8">
        <f t="shared" si="1"/>
        <v>0.19852653679778648</v>
      </c>
    </row>
    <row r="12" spans="1:9" ht="34.5" customHeight="1">
      <c r="A12" s="12"/>
      <c r="B12" s="13"/>
      <c r="C12" s="13">
        <v>2460</v>
      </c>
      <c r="D12" s="14" t="s">
        <v>58</v>
      </c>
      <c r="E12" s="28">
        <v>125000</v>
      </c>
      <c r="F12" s="28">
        <v>143700</v>
      </c>
      <c r="G12" s="28">
        <v>60366.42</v>
      </c>
      <c r="H12" s="7">
        <f t="shared" si="0"/>
        <v>42.00864300626305</v>
      </c>
      <c r="I12" s="8">
        <f t="shared" si="1"/>
        <v>0.19852653679778648</v>
      </c>
    </row>
    <row r="13" spans="1:9" ht="13.5" customHeight="1">
      <c r="A13" s="15">
        <v>600</v>
      </c>
      <c r="B13" s="16"/>
      <c r="C13" s="16"/>
      <c r="D13" s="17" t="s">
        <v>104</v>
      </c>
      <c r="E13" s="29">
        <f>E14+E16</f>
        <v>174</v>
      </c>
      <c r="F13" s="29">
        <f>F14+F16</f>
        <v>1920174</v>
      </c>
      <c r="G13" s="29">
        <v>0</v>
      </c>
      <c r="H13" s="7">
        <f t="shared" si="0"/>
        <v>0</v>
      </c>
      <c r="I13" s="8">
        <f t="shared" si="1"/>
        <v>0</v>
      </c>
    </row>
    <row r="14" spans="1:9" ht="13.5" customHeight="1">
      <c r="A14" s="12"/>
      <c r="B14" s="13">
        <v>60078</v>
      </c>
      <c r="C14" s="13"/>
      <c r="D14" s="14" t="s">
        <v>105</v>
      </c>
      <c r="E14" s="28">
        <v>0</v>
      </c>
      <c r="F14" s="28">
        <f>F15</f>
        <v>1920000</v>
      </c>
      <c r="G14" s="28">
        <v>0</v>
      </c>
      <c r="H14" s="7">
        <f t="shared" si="0"/>
        <v>0</v>
      </c>
      <c r="I14" s="8">
        <f t="shared" si="1"/>
        <v>0</v>
      </c>
    </row>
    <row r="15" spans="1:9" ht="24.75" customHeight="1">
      <c r="A15" s="12"/>
      <c r="B15" s="13"/>
      <c r="C15" s="13">
        <v>6430</v>
      </c>
      <c r="D15" s="14" t="s">
        <v>107</v>
      </c>
      <c r="E15" s="28">
        <v>0</v>
      </c>
      <c r="F15" s="28">
        <v>1920000</v>
      </c>
      <c r="G15" s="28">
        <v>0</v>
      </c>
      <c r="H15" s="7">
        <f t="shared" si="0"/>
        <v>0</v>
      </c>
      <c r="I15" s="8">
        <f t="shared" si="1"/>
        <v>0</v>
      </c>
    </row>
    <row r="16" spans="1:9" ht="12.75" customHeight="1">
      <c r="A16" s="12"/>
      <c r="B16" s="13">
        <v>60095</v>
      </c>
      <c r="C16" s="13"/>
      <c r="D16" s="14" t="s">
        <v>35</v>
      </c>
      <c r="E16" s="28">
        <f>E17</f>
        <v>174</v>
      </c>
      <c r="F16" s="28">
        <f>F17</f>
        <v>174</v>
      </c>
      <c r="G16" s="28">
        <v>0</v>
      </c>
      <c r="H16" s="7">
        <f t="shared" si="0"/>
        <v>0</v>
      </c>
      <c r="I16" s="8">
        <f t="shared" si="1"/>
        <v>0</v>
      </c>
    </row>
    <row r="17" spans="1:9" ht="33.75" customHeight="1">
      <c r="A17" s="12"/>
      <c r="B17" s="13"/>
      <c r="C17" s="13">
        <v>2110</v>
      </c>
      <c r="D17" s="14" t="s">
        <v>5</v>
      </c>
      <c r="E17" s="28">
        <v>174</v>
      </c>
      <c r="F17" s="28">
        <v>174</v>
      </c>
      <c r="G17" s="28">
        <v>0</v>
      </c>
      <c r="H17" s="7">
        <f t="shared" si="0"/>
        <v>0</v>
      </c>
      <c r="I17" s="8">
        <f t="shared" si="1"/>
        <v>0</v>
      </c>
    </row>
    <row r="18" spans="1:9" ht="12.75">
      <c r="A18" s="9">
        <v>700</v>
      </c>
      <c r="B18" s="10"/>
      <c r="C18" s="10"/>
      <c r="D18" s="11" t="s">
        <v>10</v>
      </c>
      <c r="E18" s="7">
        <f>E19</f>
        <v>1373032</v>
      </c>
      <c r="F18" s="7">
        <f>F19</f>
        <v>1513792</v>
      </c>
      <c r="G18" s="7">
        <f>G19</f>
        <v>517975.91</v>
      </c>
      <c r="H18" s="7">
        <f t="shared" si="0"/>
        <v>34.21711239060584</v>
      </c>
      <c r="I18" s="8">
        <f t="shared" si="1"/>
        <v>1.7034630106768287</v>
      </c>
    </row>
    <row r="19" spans="1:9" ht="12.75" customHeight="1">
      <c r="A19" s="12"/>
      <c r="B19" s="13">
        <v>70005</v>
      </c>
      <c r="C19" s="13"/>
      <c r="D19" s="14" t="s">
        <v>11</v>
      </c>
      <c r="E19" s="28">
        <f>E22+E23+E24+E25+E20</f>
        <v>1373032</v>
      </c>
      <c r="F19" s="28">
        <f>F22+F23+F24+F25+F20+F21</f>
        <v>1513792</v>
      </c>
      <c r="G19" s="28">
        <f>G22+G23+G24+G25+G21</f>
        <v>517975.91</v>
      </c>
      <c r="H19" s="7">
        <f t="shared" si="0"/>
        <v>34.21711239060584</v>
      </c>
      <c r="I19" s="8">
        <f t="shared" si="1"/>
        <v>1.7034630106768287</v>
      </c>
    </row>
    <row r="20" spans="1:9" ht="12.75" customHeight="1">
      <c r="A20" s="12"/>
      <c r="B20" s="13"/>
      <c r="C20" s="13" t="s">
        <v>114</v>
      </c>
      <c r="D20" s="14" t="s">
        <v>115</v>
      </c>
      <c r="E20" s="28">
        <v>666</v>
      </c>
      <c r="F20" s="28">
        <v>0</v>
      </c>
      <c r="G20" s="28">
        <v>0</v>
      </c>
      <c r="H20" s="7">
        <v>0</v>
      </c>
      <c r="I20" s="8">
        <f t="shared" si="1"/>
        <v>0</v>
      </c>
    </row>
    <row r="21" spans="1:9" ht="12.75" customHeight="1">
      <c r="A21" s="12"/>
      <c r="B21" s="13"/>
      <c r="C21" s="13" t="s">
        <v>127</v>
      </c>
      <c r="D21" s="14" t="s">
        <v>133</v>
      </c>
      <c r="E21" s="28">
        <v>0</v>
      </c>
      <c r="F21" s="28">
        <v>666</v>
      </c>
      <c r="G21" s="28">
        <v>665.55</v>
      </c>
      <c r="H21" s="7">
        <f t="shared" si="0"/>
        <v>99.93243243243242</v>
      </c>
      <c r="I21" s="8">
        <f t="shared" si="1"/>
        <v>0.0021887886769791347</v>
      </c>
    </row>
    <row r="22" spans="1:9" ht="36" customHeight="1">
      <c r="A22" s="12"/>
      <c r="B22" s="13"/>
      <c r="C22" s="13" t="s">
        <v>64</v>
      </c>
      <c r="D22" s="14" t="s">
        <v>123</v>
      </c>
      <c r="E22" s="28">
        <v>14652</v>
      </c>
      <c r="F22" s="28">
        <v>14652</v>
      </c>
      <c r="G22" s="28">
        <v>7337.34</v>
      </c>
      <c r="H22" s="7">
        <f t="shared" si="0"/>
        <v>50.07739557739558</v>
      </c>
      <c r="I22" s="8">
        <f t="shared" si="1"/>
        <v>0.024130248232508582</v>
      </c>
    </row>
    <row r="23" spans="1:9" ht="24" customHeight="1">
      <c r="A23" s="12"/>
      <c r="B23" s="13"/>
      <c r="C23" s="13" t="s">
        <v>73</v>
      </c>
      <c r="D23" s="14" t="s">
        <v>88</v>
      </c>
      <c r="E23" s="30">
        <v>500000</v>
      </c>
      <c r="F23" s="30">
        <v>500000</v>
      </c>
      <c r="G23" s="30">
        <v>0</v>
      </c>
      <c r="H23" s="7">
        <f t="shared" si="0"/>
        <v>0</v>
      </c>
      <c r="I23" s="8">
        <f t="shared" si="1"/>
        <v>0</v>
      </c>
    </row>
    <row r="24" spans="1:9" ht="36.75" customHeight="1">
      <c r="A24" s="12"/>
      <c r="B24" s="13"/>
      <c r="C24" s="13">
        <v>2110</v>
      </c>
      <c r="D24" s="14" t="s">
        <v>5</v>
      </c>
      <c r="E24" s="30">
        <v>149994</v>
      </c>
      <c r="F24" s="30">
        <v>290754</v>
      </c>
      <c r="G24" s="30">
        <v>74652</v>
      </c>
      <c r="H24" s="7">
        <f t="shared" si="0"/>
        <v>25.6753131513238</v>
      </c>
      <c r="I24" s="8">
        <f t="shared" si="1"/>
        <v>0.24550740337141666</v>
      </c>
    </row>
    <row r="25" spans="1:9" ht="24" customHeight="1">
      <c r="A25" s="12"/>
      <c r="B25" s="13"/>
      <c r="C25" s="13">
        <v>2360</v>
      </c>
      <c r="D25" s="14" t="s">
        <v>12</v>
      </c>
      <c r="E25" s="28">
        <v>707720</v>
      </c>
      <c r="F25" s="28">
        <v>707720</v>
      </c>
      <c r="G25" s="28">
        <v>435321.02</v>
      </c>
      <c r="H25" s="7">
        <f t="shared" si="0"/>
        <v>61.51034589950828</v>
      </c>
      <c r="I25" s="8">
        <f t="shared" si="1"/>
        <v>1.4316365703959244</v>
      </c>
    </row>
    <row r="26" spans="1:9" ht="12.75">
      <c r="A26" s="9">
        <v>710</v>
      </c>
      <c r="B26" s="10"/>
      <c r="C26" s="10"/>
      <c r="D26" s="11" t="s">
        <v>13</v>
      </c>
      <c r="E26" s="7">
        <f>E27+E32</f>
        <v>1173401</v>
      </c>
      <c r="F26" s="7">
        <f>F27+F32</f>
        <v>1352453</v>
      </c>
      <c r="G26" s="7">
        <f>G27+G32</f>
        <v>600574.71</v>
      </c>
      <c r="H26" s="7">
        <f t="shared" si="0"/>
        <v>44.40632761360283</v>
      </c>
      <c r="I26" s="8">
        <f t="shared" si="1"/>
        <v>1.9751049882473555</v>
      </c>
    </row>
    <row r="27" spans="1:9" ht="12.75">
      <c r="A27" s="12"/>
      <c r="B27" s="13">
        <v>71012</v>
      </c>
      <c r="C27" s="13"/>
      <c r="D27" s="14" t="s">
        <v>116</v>
      </c>
      <c r="E27" s="28">
        <f>E29+E30+E31+E28</f>
        <v>729241</v>
      </c>
      <c r="F27" s="28">
        <f>F29+F30+F31+F28</f>
        <v>899093</v>
      </c>
      <c r="G27" s="28">
        <f>G29+G30+G31+G28</f>
        <v>374663.6</v>
      </c>
      <c r="H27" s="7">
        <f t="shared" si="0"/>
        <v>41.671284283160915</v>
      </c>
      <c r="I27" s="8">
        <f t="shared" si="1"/>
        <v>1.2321530243501462</v>
      </c>
    </row>
    <row r="28" spans="1:9" ht="12.75">
      <c r="A28" s="12"/>
      <c r="B28" s="13"/>
      <c r="C28" s="13" t="s">
        <v>63</v>
      </c>
      <c r="D28" s="14" t="s">
        <v>8</v>
      </c>
      <c r="E28" s="28">
        <v>600000</v>
      </c>
      <c r="F28" s="28">
        <v>600000</v>
      </c>
      <c r="G28" s="28">
        <v>309615.68</v>
      </c>
      <c r="H28" s="7">
        <f t="shared" si="0"/>
        <v>51.60261333333334</v>
      </c>
      <c r="I28" s="8">
        <f t="shared" si="1"/>
        <v>1.0182304779493578</v>
      </c>
    </row>
    <row r="29" spans="1:9" ht="12.75">
      <c r="A29" s="12"/>
      <c r="B29" s="13"/>
      <c r="C29" s="13" t="s">
        <v>66</v>
      </c>
      <c r="D29" s="14" t="s">
        <v>122</v>
      </c>
      <c r="E29" s="28">
        <v>350</v>
      </c>
      <c r="F29" s="28">
        <v>350</v>
      </c>
      <c r="G29" s="28">
        <v>180.72</v>
      </c>
      <c r="H29" s="7">
        <f t="shared" si="0"/>
        <v>51.63428571428571</v>
      </c>
      <c r="I29" s="8">
        <f t="shared" si="1"/>
        <v>0.0005943323412270592</v>
      </c>
    </row>
    <row r="30" spans="1:9" ht="12.75">
      <c r="A30" s="12"/>
      <c r="B30" s="13"/>
      <c r="C30" s="13" t="s">
        <v>67</v>
      </c>
      <c r="D30" s="14" t="s">
        <v>9</v>
      </c>
      <c r="E30" s="28">
        <v>14000</v>
      </c>
      <c r="F30" s="28">
        <v>14000</v>
      </c>
      <c r="G30" s="28">
        <v>7423.2</v>
      </c>
      <c r="H30" s="7">
        <f t="shared" si="0"/>
        <v>53.02285714285714</v>
      </c>
      <c r="I30" s="8">
        <f t="shared" si="1"/>
        <v>0.02441261529103976</v>
      </c>
    </row>
    <row r="31" spans="1:9" ht="36.75" customHeight="1">
      <c r="A31" s="12"/>
      <c r="B31" s="13"/>
      <c r="C31" s="13">
        <v>2110</v>
      </c>
      <c r="D31" s="14" t="s">
        <v>5</v>
      </c>
      <c r="E31" s="28">
        <v>114891</v>
      </c>
      <c r="F31" s="28">
        <v>284743</v>
      </c>
      <c r="G31" s="28">
        <v>57444</v>
      </c>
      <c r="H31" s="7">
        <f t="shared" si="0"/>
        <v>20.173981449939067</v>
      </c>
      <c r="I31" s="8">
        <f t="shared" si="1"/>
        <v>0.1889155987685214</v>
      </c>
    </row>
    <row r="32" spans="1:9" ht="12.75">
      <c r="A32" s="12"/>
      <c r="B32" s="13">
        <v>71015</v>
      </c>
      <c r="C32" s="13"/>
      <c r="D32" s="14" t="s">
        <v>14</v>
      </c>
      <c r="E32" s="28">
        <f>E35+E36+E37+E34</f>
        <v>444160</v>
      </c>
      <c r="F32" s="28">
        <f>F35+F36+F37+F34</f>
        <v>453360</v>
      </c>
      <c r="G32" s="28">
        <f>G35+G36+G37+G34+G38+G33</f>
        <v>225911.11000000002</v>
      </c>
      <c r="H32" s="7">
        <f t="shared" si="0"/>
        <v>49.83040188812423</v>
      </c>
      <c r="I32" s="8">
        <f t="shared" si="1"/>
        <v>0.7429519638972095</v>
      </c>
    </row>
    <row r="33" spans="1:9" ht="24">
      <c r="A33" s="12"/>
      <c r="B33" s="13"/>
      <c r="C33" s="13" t="s">
        <v>128</v>
      </c>
      <c r="D33" s="14" t="s">
        <v>139</v>
      </c>
      <c r="E33" s="28">
        <v>0</v>
      </c>
      <c r="F33" s="28">
        <v>0</v>
      </c>
      <c r="G33" s="28">
        <v>21.6</v>
      </c>
      <c r="H33" s="7">
        <v>0</v>
      </c>
      <c r="I33" s="8">
        <f t="shared" si="1"/>
        <v>7.103573799526605E-05</v>
      </c>
    </row>
    <row r="34" spans="1:9" ht="12.75">
      <c r="A34" s="12"/>
      <c r="B34" s="13"/>
      <c r="C34" s="13" t="s">
        <v>63</v>
      </c>
      <c r="D34" s="14" t="s">
        <v>8</v>
      </c>
      <c r="E34" s="28">
        <v>100</v>
      </c>
      <c r="F34" s="28">
        <v>100</v>
      </c>
      <c r="G34" s="28">
        <v>0</v>
      </c>
      <c r="H34" s="7">
        <f t="shared" si="0"/>
        <v>0</v>
      </c>
      <c r="I34" s="8">
        <f t="shared" si="1"/>
        <v>0</v>
      </c>
    </row>
    <row r="35" spans="1:9" ht="12.75">
      <c r="A35" s="12"/>
      <c r="B35" s="13"/>
      <c r="C35" s="13" t="s">
        <v>66</v>
      </c>
      <c r="D35" s="14" t="s">
        <v>122</v>
      </c>
      <c r="E35" s="28">
        <v>200</v>
      </c>
      <c r="F35" s="28">
        <v>200</v>
      </c>
      <c r="G35" s="28">
        <v>62.03</v>
      </c>
      <c r="H35" s="7">
        <f t="shared" si="0"/>
        <v>31.014999999999997</v>
      </c>
      <c r="I35" s="8">
        <f t="shared" si="1"/>
        <v>0.00020399753832622003</v>
      </c>
    </row>
    <row r="36" spans="1:9" ht="12.75">
      <c r="A36" s="12"/>
      <c r="B36" s="13"/>
      <c r="C36" s="13" t="s">
        <v>67</v>
      </c>
      <c r="D36" s="14" t="s">
        <v>9</v>
      </c>
      <c r="E36" s="28">
        <v>100</v>
      </c>
      <c r="F36" s="28">
        <v>100</v>
      </c>
      <c r="G36" s="28">
        <v>37</v>
      </c>
      <c r="H36" s="7">
        <f t="shared" si="0"/>
        <v>37</v>
      </c>
      <c r="I36" s="8">
        <f t="shared" si="1"/>
        <v>0.00012168158823263165</v>
      </c>
    </row>
    <row r="37" spans="1:9" ht="35.25" customHeight="1">
      <c r="A37" s="12"/>
      <c r="B37" s="13"/>
      <c r="C37" s="13">
        <v>2110</v>
      </c>
      <c r="D37" s="14" t="s">
        <v>5</v>
      </c>
      <c r="E37" s="28">
        <v>443760</v>
      </c>
      <c r="F37" s="28">
        <v>452960</v>
      </c>
      <c r="G37" s="28">
        <v>225655</v>
      </c>
      <c r="H37" s="7">
        <f t="shared" si="0"/>
        <v>49.81786471211586</v>
      </c>
      <c r="I37" s="8">
        <f t="shared" si="1"/>
        <v>0.7421096970982296</v>
      </c>
    </row>
    <row r="38" spans="1:9" ht="24" customHeight="1">
      <c r="A38" s="12"/>
      <c r="B38" s="13"/>
      <c r="C38" s="13">
        <v>2360</v>
      </c>
      <c r="D38" s="14" t="s">
        <v>12</v>
      </c>
      <c r="E38" s="28">
        <v>0</v>
      </c>
      <c r="F38" s="28">
        <v>0</v>
      </c>
      <c r="G38" s="28">
        <v>135.48</v>
      </c>
      <c r="H38" s="7">
        <v>0</v>
      </c>
      <c r="I38" s="8">
        <f t="shared" si="1"/>
        <v>0.0004455519344258631</v>
      </c>
    </row>
    <row r="39" spans="1:9" ht="12.75">
      <c r="A39" s="9">
        <v>750</v>
      </c>
      <c r="B39" s="10"/>
      <c r="C39" s="10"/>
      <c r="D39" s="11" t="s">
        <v>15</v>
      </c>
      <c r="E39" s="7">
        <f>E40+E49+E51</f>
        <v>2007116</v>
      </c>
      <c r="F39" s="7">
        <f>F40+F49+F51</f>
        <v>1974115.75</v>
      </c>
      <c r="G39" s="7">
        <f>G40+G49+G51</f>
        <v>121446.02999999998</v>
      </c>
      <c r="H39" s="7">
        <f t="shared" si="0"/>
        <v>6.151920423105889</v>
      </c>
      <c r="I39" s="8">
        <f t="shared" si="1"/>
        <v>0.3993985355391305</v>
      </c>
    </row>
    <row r="40" spans="1:9" ht="12.75">
      <c r="A40" s="12"/>
      <c r="B40" s="13">
        <v>75020</v>
      </c>
      <c r="C40" s="13"/>
      <c r="D40" s="14" t="s">
        <v>16</v>
      </c>
      <c r="E40" s="28">
        <f>E41+E42+E44+E46+E47+E48</f>
        <v>1914116</v>
      </c>
      <c r="F40" s="28">
        <f>F41+F42+F44+F46+F47+F48</f>
        <v>1914115.75</v>
      </c>
      <c r="G40" s="28">
        <f>G41+G42+G44+G46+G47+G48+G43+G45</f>
        <v>68680.96999999999</v>
      </c>
      <c r="H40" s="7">
        <f t="shared" si="0"/>
        <v>3.5881304461342003</v>
      </c>
      <c r="I40" s="8">
        <f t="shared" si="1"/>
        <v>0.22587052732318175</v>
      </c>
    </row>
    <row r="41" spans="1:9" ht="12.75">
      <c r="A41" s="12"/>
      <c r="B41" s="13"/>
      <c r="C41" s="13" t="s">
        <v>63</v>
      </c>
      <c r="D41" s="14" t="s">
        <v>8</v>
      </c>
      <c r="E41" s="28">
        <v>2000</v>
      </c>
      <c r="F41" s="28">
        <v>2000</v>
      </c>
      <c r="G41" s="28">
        <v>600</v>
      </c>
      <c r="H41" s="7">
        <f t="shared" si="0"/>
        <v>30</v>
      </c>
      <c r="I41" s="8">
        <f t="shared" si="1"/>
        <v>0.0019732149443129456</v>
      </c>
    </row>
    <row r="42" spans="1:9" ht="36">
      <c r="A42" s="12"/>
      <c r="B42" s="13"/>
      <c r="C42" s="13" t="s">
        <v>64</v>
      </c>
      <c r="D42" s="14" t="s">
        <v>124</v>
      </c>
      <c r="E42" s="28">
        <v>54500</v>
      </c>
      <c r="F42" s="28">
        <v>54500</v>
      </c>
      <c r="G42" s="28">
        <v>26455.62</v>
      </c>
      <c r="H42" s="7">
        <f t="shared" si="0"/>
        <v>48.542422018348624</v>
      </c>
      <c r="I42" s="8">
        <f t="shared" si="1"/>
        <v>0.08700437457510742</v>
      </c>
    </row>
    <row r="43" spans="1:9" ht="12.75" customHeight="1">
      <c r="A43" s="12"/>
      <c r="B43" s="13"/>
      <c r="C43" s="13" t="s">
        <v>65</v>
      </c>
      <c r="D43" s="14" t="s">
        <v>32</v>
      </c>
      <c r="E43" s="28">
        <v>0</v>
      </c>
      <c r="F43" s="28">
        <v>0</v>
      </c>
      <c r="G43" s="28">
        <v>39.98</v>
      </c>
      <c r="H43" s="7">
        <v>0</v>
      </c>
      <c r="I43" s="8">
        <f t="shared" si="1"/>
        <v>0.00013148188912271927</v>
      </c>
    </row>
    <row r="44" spans="1:9" ht="13.5" customHeight="1">
      <c r="A44" s="12"/>
      <c r="B44" s="13"/>
      <c r="C44" s="13" t="s">
        <v>66</v>
      </c>
      <c r="D44" s="14" t="s">
        <v>122</v>
      </c>
      <c r="E44" s="28">
        <v>25000</v>
      </c>
      <c r="F44" s="28">
        <v>25000</v>
      </c>
      <c r="G44" s="28">
        <v>34675.34</v>
      </c>
      <c r="H44" s="7">
        <f t="shared" si="0"/>
        <v>138.70136</v>
      </c>
      <c r="I44" s="8">
        <f t="shared" si="1"/>
        <v>0.11403649847855407</v>
      </c>
    </row>
    <row r="45" spans="1:9" ht="13.5" customHeight="1">
      <c r="A45" s="12"/>
      <c r="B45" s="13"/>
      <c r="C45" s="13" t="s">
        <v>130</v>
      </c>
      <c r="D45" s="14"/>
      <c r="E45" s="28">
        <v>0</v>
      </c>
      <c r="F45" s="28">
        <v>0</v>
      </c>
      <c r="G45" s="28">
        <v>44.79</v>
      </c>
      <c r="H45" s="7">
        <v>0</v>
      </c>
      <c r="I45" s="8">
        <f t="shared" si="1"/>
        <v>0.00014730049559296137</v>
      </c>
    </row>
    <row r="46" spans="1:9" ht="12.75" customHeight="1">
      <c r="A46" s="12"/>
      <c r="B46" s="13"/>
      <c r="C46" s="13" t="s">
        <v>67</v>
      </c>
      <c r="D46" s="14" t="s">
        <v>9</v>
      </c>
      <c r="E46" s="28">
        <v>7000</v>
      </c>
      <c r="F46" s="28">
        <v>7000</v>
      </c>
      <c r="G46" s="28">
        <v>6865.24</v>
      </c>
      <c r="H46" s="7">
        <f t="shared" si="0"/>
        <v>98.07485714285714</v>
      </c>
      <c r="I46" s="8">
        <f t="shared" si="1"/>
        <v>0.022577656940491676</v>
      </c>
    </row>
    <row r="47" spans="1:9" ht="48.75" customHeight="1">
      <c r="A47" s="12"/>
      <c r="B47" s="13"/>
      <c r="C47" s="13">
        <v>2057</v>
      </c>
      <c r="D47" s="14" t="s">
        <v>121</v>
      </c>
      <c r="E47" s="28">
        <v>84477</v>
      </c>
      <c r="F47" s="28">
        <v>100158.9</v>
      </c>
      <c r="G47" s="28">
        <v>0</v>
      </c>
      <c r="H47" s="7">
        <f t="shared" si="0"/>
        <v>0</v>
      </c>
      <c r="I47" s="8">
        <f t="shared" si="1"/>
        <v>0</v>
      </c>
    </row>
    <row r="48" spans="1:9" ht="51" customHeight="1">
      <c r="A48" s="12"/>
      <c r="B48" s="13"/>
      <c r="C48" s="13">
        <v>6257</v>
      </c>
      <c r="D48" s="14" t="s">
        <v>137</v>
      </c>
      <c r="E48" s="28">
        <v>1741139</v>
      </c>
      <c r="F48" s="28">
        <v>1725456.85</v>
      </c>
      <c r="G48" s="28">
        <v>0</v>
      </c>
      <c r="H48" s="7">
        <f t="shared" si="0"/>
        <v>0</v>
      </c>
      <c r="I48" s="8">
        <f t="shared" si="1"/>
        <v>0</v>
      </c>
    </row>
    <row r="49" spans="1:9" ht="15" customHeight="1">
      <c r="A49" s="12"/>
      <c r="B49" s="13">
        <v>75075</v>
      </c>
      <c r="C49" s="13"/>
      <c r="D49" s="14" t="s">
        <v>71</v>
      </c>
      <c r="E49" s="28">
        <f>E50</f>
        <v>81000</v>
      </c>
      <c r="F49" s="28">
        <f>F50</f>
        <v>48000</v>
      </c>
      <c r="G49" s="28">
        <f>G50</f>
        <v>43000</v>
      </c>
      <c r="H49" s="7">
        <f t="shared" si="0"/>
        <v>89.58333333333334</v>
      </c>
      <c r="I49" s="8">
        <f t="shared" si="1"/>
        <v>0.1414137376757611</v>
      </c>
    </row>
    <row r="50" spans="1:9" ht="23.25" customHeight="1">
      <c r="A50" s="12"/>
      <c r="B50" s="13"/>
      <c r="C50" s="13">
        <v>2310</v>
      </c>
      <c r="D50" s="14" t="s">
        <v>27</v>
      </c>
      <c r="E50" s="28">
        <v>81000</v>
      </c>
      <c r="F50" s="28">
        <v>48000</v>
      </c>
      <c r="G50" s="28">
        <v>43000</v>
      </c>
      <c r="H50" s="7">
        <f t="shared" si="0"/>
        <v>89.58333333333334</v>
      </c>
      <c r="I50" s="8">
        <f t="shared" si="1"/>
        <v>0.1414137376757611</v>
      </c>
    </row>
    <row r="51" spans="1:9" ht="14.25" customHeight="1">
      <c r="A51" s="12"/>
      <c r="B51" s="13">
        <v>75095</v>
      </c>
      <c r="C51" s="13"/>
      <c r="D51" s="14" t="s">
        <v>35</v>
      </c>
      <c r="E51" s="28">
        <f>E52+E53</f>
        <v>12000</v>
      </c>
      <c r="F51" s="28">
        <f>F52+F53</f>
        <v>12000</v>
      </c>
      <c r="G51" s="28">
        <f>G52+G53</f>
        <v>9765.06</v>
      </c>
      <c r="H51" s="7">
        <f t="shared" si="0"/>
        <v>81.3755</v>
      </c>
      <c r="I51" s="8">
        <f t="shared" si="1"/>
        <v>0.03211427054018762</v>
      </c>
    </row>
    <row r="52" spans="1:9" ht="12.75" customHeight="1">
      <c r="A52" s="12"/>
      <c r="B52" s="13"/>
      <c r="C52" s="13" t="s">
        <v>66</v>
      </c>
      <c r="D52" s="14" t="s">
        <v>122</v>
      </c>
      <c r="E52" s="28">
        <v>0</v>
      </c>
      <c r="F52" s="28">
        <v>0</v>
      </c>
      <c r="G52" s="28">
        <v>742.25</v>
      </c>
      <c r="H52" s="7">
        <v>0</v>
      </c>
      <c r="I52" s="8">
        <f t="shared" si="1"/>
        <v>0.0024410313206938063</v>
      </c>
    </row>
    <row r="53" spans="1:9" ht="15" customHeight="1">
      <c r="A53" s="12"/>
      <c r="B53" s="13"/>
      <c r="C53" s="13" t="s">
        <v>67</v>
      </c>
      <c r="D53" s="14" t="s">
        <v>9</v>
      </c>
      <c r="E53" s="28">
        <v>12000</v>
      </c>
      <c r="F53" s="28">
        <v>12000</v>
      </c>
      <c r="G53" s="28">
        <v>9022.81</v>
      </c>
      <c r="H53" s="7">
        <f t="shared" si="0"/>
        <v>75.19008333333332</v>
      </c>
      <c r="I53" s="8">
        <f t="shared" si="1"/>
        <v>0.029673239219493813</v>
      </c>
    </row>
    <row r="54" spans="1:9" ht="24.75" customHeight="1">
      <c r="A54" s="15">
        <v>754</v>
      </c>
      <c r="B54" s="16"/>
      <c r="C54" s="16"/>
      <c r="D54" s="17" t="s">
        <v>74</v>
      </c>
      <c r="E54" s="31">
        <f>E55+E57</f>
        <v>12157</v>
      </c>
      <c r="F54" s="31">
        <f>F55+F57</f>
        <v>12157</v>
      </c>
      <c r="G54" s="31">
        <f>G55+G57</f>
        <v>12157</v>
      </c>
      <c r="H54" s="7">
        <f t="shared" si="0"/>
        <v>100</v>
      </c>
      <c r="I54" s="8">
        <f t="shared" si="1"/>
        <v>0.03998062346335413</v>
      </c>
    </row>
    <row r="55" spans="1:9" ht="13.5" customHeight="1">
      <c r="A55" s="12"/>
      <c r="B55" s="13">
        <v>75414</v>
      </c>
      <c r="C55" s="13"/>
      <c r="D55" s="14" t="s">
        <v>86</v>
      </c>
      <c r="E55" s="30">
        <f>E56</f>
        <v>3000</v>
      </c>
      <c r="F55" s="30">
        <f>F56</f>
        <v>3000</v>
      </c>
      <c r="G55" s="30">
        <f>G56</f>
        <v>3000</v>
      </c>
      <c r="H55" s="7">
        <f t="shared" si="0"/>
        <v>100</v>
      </c>
      <c r="I55" s="8">
        <f t="shared" si="1"/>
        <v>0.009866074721564727</v>
      </c>
    </row>
    <row r="56" spans="1:9" ht="36.75" customHeight="1">
      <c r="A56" s="12"/>
      <c r="B56" s="13"/>
      <c r="C56" s="13">
        <v>2110</v>
      </c>
      <c r="D56" s="14" t="s">
        <v>5</v>
      </c>
      <c r="E56" s="30">
        <v>3000</v>
      </c>
      <c r="F56" s="30">
        <v>3000</v>
      </c>
      <c r="G56" s="30">
        <v>3000</v>
      </c>
      <c r="H56" s="7">
        <f t="shared" si="0"/>
        <v>100</v>
      </c>
      <c r="I56" s="8">
        <f t="shared" si="1"/>
        <v>0.009866074721564727</v>
      </c>
    </row>
    <row r="57" spans="1:9" ht="13.5" customHeight="1">
      <c r="A57" s="12"/>
      <c r="B57" s="13">
        <v>75495</v>
      </c>
      <c r="C57" s="13"/>
      <c r="D57" s="14" t="s">
        <v>35</v>
      </c>
      <c r="E57" s="30">
        <f>E58</f>
        <v>9157</v>
      </c>
      <c r="F57" s="30">
        <f>F58</f>
        <v>9157</v>
      </c>
      <c r="G57" s="30">
        <f>G58</f>
        <v>9157</v>
      </c>
      <c r="H57" s="7">
        <f t="shared" si="0"/>
        <v>100</v>
      </c>
      <c r="I57" s="8">
        <f t="shared" si="1"/>
        <v>0.030114548741789402</v>
      </c>
    </row>
    <row r="58" spans="1:9" ht="37.5" customHeight="1">
      <c r="A58" s="12"/>
      <c r="B58" s="13"/>
      <c r="C58" s="13">
        <v>2110</v>
      </c>
      <c r="D58" s="14" t="s">
        <v>5</v>
      </c>
      <c r="E58" s="30">
        <v>9157</v>
      </c>
      <c r="F58" s="30">
        <v>9157</v>
      </c>
      <c r="G58" s="30">
        <v>9157</v>
      </c>
      <c r="H58" s="7">
        <f t="shared" si="0"/>
        <v>100</v>
      </c>
      <c r="I58" s="8">
        <f t="shared" si="1"/>
        <v>0.030114548741789402</v>
      </c>
    </row>
    <row r="59" spans="1:9" ht="12.75" customHeight="1">
      <c r="A59" s="15">
        <v>755</v>
      </c>
      <c r="B59" s="16"/>
      <c r="C59" s="16"/>
      <c r="D59" s="17" t="s">
        <v>101</v>
      </c>
      <c r="E59" s="32">
        <f aca="true" t="shared" si="3" ref="E59:G60">E60</f>
        <v>187812</v>
      </c>
      <c r="F59" s="32">
        <f t="shared" si="3"/>
        <v>187812</v>
      </c>
      <c r="G59" s="32">
        <f t="shared" si="3"/>
        <v>93906</v>
      </c>
      <c r="H59" s="7">
        <f t="shared" si="0"/>
        <v>50</v>
      </c>
      <c r="I59" s="8">
        <f t="shared" si="1"/>
        <v>0.30882787093441916</v>
      </c>
    </row>
    <row r="60" spans="1:9" ht="14.25" customHeight="1">
      <c r="A60" s="12"/>
      <c r="B60" s="13">
        <v>75515</v>
      </c>
      <c r="C60" s="13"/>
      <c r="D60" s="14" t="s">
        <v>102</v>
      </c>
      <c r="E60" s="30">
        <f t="shared" si="3"/>
        <v>187812</v>
      </c>
      <c r="F60" s="30">
        <f t="shared" si="3"/>
        <v>187812</v>
      </c>
      <c r="G60" s="30">
        <f t="shared" si="3"/>
        <v>93906</v>
      </c>
      <c r="H60" s="7">
        <f t="shared" si="0"/>
        <v>50</v>
      </c>
      <c r="I60" s="8">
        <f t="shared" si="1"/>
        <v>0.30882787093441916</v>
      </c>
    </row>
    <row r="61" spans="1:9" ht="37.5" customHeight="1">
      <c r="A61" s="12"/>
      <c r="B61" s="13"/>
      <c r="C61" s="13">
        <v>2110</v>
      </c>
      <c r="D61" s="14" t="s">
        <v>5</v>
      </c>
      <c r="E61" s="30">
        <v>187812</v>
      </c>
      <c r="F61" s="30">
        <v>187812</v>
      </c>
      <c r="G61" s="30">
        <v>93906</v>
      </c>
      <c r="H61" s="7">
        <f t="shared" si="0"/>
        <v>50</v>
      </c>
      <c r="I61" s="8">
        <f t="shared" si="1"/>
        <v>0.30882787093441916</v>
      </c>
    </row>
    <row r="62" spans="1:9" ht="46.5" customHeight="1">
      <c r="A62" s="9">
        <v>756</v>
      </c>
      <c r="B62" s="10"/>
      <c r="C62" s="10"/>
      <c r="D62" s="11" t="s">
        <v>138</v>
      </c>
      <c r="E62" s="7">
        <f>E63+E71</f>
        <v>13008286</v>
      </c>
      <c r="F62" s="7">
        <f>F63+F71</f>
        <v>13008286</v>
      </c>
      <c r="G62" s="7">
        <f>G63+G71</f>
        <v>6583345</v>
      </c>
      <c r="H62" s="7">
        <f t="shared" si="0"/>
        <v>50.60885807707487</v>
      </c>
      <c r="I62" s="8">
        <f t="shared" si="1"/>
        <v>21.650591229279847</v>
      </c>
    </row>
    <row r="63" spans="1:9" ht="22.5" customHeight="1">
      <c r="A63" s="12"/>
      <c r="B63" s="13">
        <v>75618</v>
      </c>
      <c r="C63" s="13"/>
      <c r="D63" s="14" t="s">
        <v>17</v>
      </c>
      <c r="E63" s="28">
        <f>E64+E65+E68+E69+E70</f>
        <v>1730000</v>
      </c>
      <c r="F63" s="28">
        <f>F64+F65+F68+F69+F70</f>
        <v>1730000</v>
      </c>
      <c r="G63" s="28">
        <f>G64+G65+G68+G69+G70+G66+G67</f>
        <v>1019354.64</v>
      </c>
      <c r="H63" s="7">
        <f t="shared" si="0"/>
        <v>58.92223352601156</v>
      </c>
      <c r="I63" s="8">
        <f t="shared" si="1"/>
        <v>3.3523430153379046</v>
      </c>
    </row>
    <row r="64" spans="1:9" ht="15" customHeight="1">
      <c r="A64" s="12"/>
      <c r="B64" s="13"/>
      <c r="C64" s="13" t="s">
        <v>62</v>
      </c>
      <c r="D64" s="14" t="s">
        <v>18</v>
      </c>
      <c r="E64" s="28">
        <v>1240000</v>
      </c>
      <c r="F64" s="28">
        <v>1240000</v>
      </c>
      <c r="G64" s="28">
        <v>618302.5</v>
      </c>
      <c r="H64" s="7">
        <f t="shared" si="0"/>
        <v>49.863104838709674</v>
      </c>
      <c r="I64" s="8">
        <f t="shared" si="1"/>
        <v>2.033406221843425</v>
      </c>
    </row>
    <row r="65" spans="1:9" ht="24" customHeight="1">
      <c r="A65" s="12"/>
      <c r="B65" s="13"/>
      <c r="C65" s="13" t="s">
        <v>77</v>
      </c>
      <c r="D65" s="14" t="s">
        <v>83</v>
      </c>
      <c r="E65" s="28">
        <v>310000</v>
      </c>
      <c r="F65" s="28">
        <v>310000</v>
      </c>
      <c r="G65" s="28">
        <v>313774.97</v>
      </c>
      <c r="H65" s="7">
        <f t="shared" si="0"/>
        <v>101.2177322580645</v>
      </c>
      <c r="I65" s="8">
        <f t="shared" si="1"/>
        <v>1.031909099925577</v>
      </c>
    </row>
    <row r="66" spans="1:9" ht="15" customHeight="1">
      <c r="A66" s="12"/>
      <c r="B66" s="13"/>
      <c r="C66" s="13" t="s">
        <v>129</v>
      </c>
      <c r="D66" s="14" t="s">
        <v>134</v>
      </c>
      <c r="E66" s="28">
        <v>0</v>
      </c>
      <c r="F66" s="28">
        <v>0</v>
      </c>
      <c r="G66" s="28">
        <v>1000</v>
      </c>
      <c r="H66" s="7">
        <v>0</v>
      </c>
      <c r="I66" s="8">
        <f t="shared" si="1"/>
        <v>0.003288691573854909</v>
      </c>
    </row>
    <row r="67" spans="1:9" ht="23.25" customHeight="1">
      <c r="A67" s="12"/>
      <c r="B67" s="13"/>
      <c r="C67" s="13" t="s">
        <v>128</v>
      </c>
      <c r="D67" s="14" t="s">
        <v>139</v>
      </c>
      <c r="E67" s="28">
        <v>0</v>
      </c>
      <c r="F67" s="28">
        <v>0</v>
      </c>
      <c r="G67" s="28">
        <v>104.4</v>
      </c>
      <c r="H67" s="7">
        <v>0</v>
      </c>
      <c r="I67" s="8">
        <f t="shared" si="1"/>
        <v>0.00034333940031045255</v>
      </c>
    </row>
    <row r="68" spans="1:9" ht="15" customHeight="1">
      <c r="A68" s="12"/>
      <c r="B68" s="13"/>
      <c r="C68" s="13" t="s">
        <v>98</v>
      </c>
      <c r="D68" s="14" t="s">
        <v>99</v>
      </c>
      <c r="E68" s="28">
        <v>180000</v>
      </c>
      <c r="F68" s="28">
        <v>180000</v>
      </c>
      <c r="G68" s="28">
        <v>79405</v>
      </c>
      <c r="H68" s="7">
        <f t="shared" si="0"/>
        <v>44.113888888888894</v>
      </c>
      <c r="I68" s="8">
        <f t="shared" si="1"/>
        <v>0.26113855442194905</v>
      </c>
    </row>
    <row r="69" spans="1:9" ht="15" customHeight="1">
      <c r="A69" s="12"/>
      <c r="B69" s="13"/>
      <c r="C69" s="13" t="s">
        <v>63</v>
      </c>
      <c r="D69" s="14" t="s">
        <v>8</v>
      </c>
      <c r="E69" s="28">
        <v>0</v>
      </c>
      <c r="F69" s="28">
        <v>0</v>
      </c>
      <c r="G69" s="28">
        <v>5500</v>
      </c>
      <c r="H69" s="7">
        <v>0</v>
      </c>
      <c r="I69" s="8">
        <f t="shared" si="1"/>
        <v>0.018087803656202</v>
      </c>
    </row>
    <row r="70" spans="1:9" ht="13.5" customHeight="1">
      <c r="A70" s="12"/>
      <c r="B70" s="13"/>
      <c r="C70" s="13" t="s">
        <v>66</v>
      </c>
      <c r="D70" s="14" t="s">
        <v>122</v>
      </c>
      <c r="E70" s="28">
        <v>0</v>
      </c>
      <c r="F70" s="28">
        <v>0</v>
      </c>
      <c r="G70" s="28">
        <v>1267.77</v>
      </c>
      <c r="H70" s="7">
        <v>0</v>
      </c>
      <c r="I70" s="8">
        <f aca="true" t="shared" si="4" ref="I70:I133">(G70/30407229.67)*100</f>
        <v>0.004169304516586038</v>
      </c>
    </row>
    <row r="71" spans="1:9" ht="15" customHeight="1">
      <c r="A71" s="12"/>
      <c r="B71" s="13">
        <v>75622</v>
      </c>
      <c r="C71" s="13"/>
      <c r="D71" s="14" t="s">
        <v>103</v>
      </c>
      <c r="E71" s="28">
        <f>E72+E73</f>
        <v>11278286</v>
      </c>
      <c r="F71" s="28">
        <f>F72+F73</f>
        <v>11278286</v>
      </c>
      <c r="G71" s="28">
        <f>G72+G73</f>
        <v>5563990.36</v>
      </c>
      <c r="H71" s="7">
        <f aca="true" t="shared" si="5" ref="H71:H133">(G71/F71)*100</f>
        <v>49.3336519396653</v>
      </c>
      <c r="I71" s="8">
        <f t="shared" si="4"/>
        <v>18.298248213941946</v>
      </c>
    </row>
    <row r="72" spans="1:9" ht="12.75">
      <c r="A72" s="12"/>
      <c r="B72" s="13"/>
      <c r="C72" s="13" t="s">
        <v>68</v>
      </c>
      <c r="D72" s="14" t="s">
        <v>140</v>
      </c>
      <c r="E72" s="28">
        <v>11148286</v>
      </c>
      <c r="F72" s="28">
        <v>11148286</v>
      </c>
      <c r="G72" s="28">
        <v>5450379</v>
      </c>
      <c r="H72" s="7">
        <f t="shared" si="5"/>
        <v>48.88983831236479</v>
      </c>
      <c r="I72" s="8">
        <f t="shared" si="4"/>
        <v>17.924615491615747</v>
      </c>
    </row>
    <row r="73" spans="1:9" ht="12.75">
      <c r="A73" s="12"/>
      <c r="B73" s="13"/>
      <c r="C73" s="13" t="s">
        <v>69</v>
      </c>
      <c r="D73" s="14" t="s">
        <v>141</v>
      </c>
      <c r="E73" s="28">
        <v>130000</v>
      </c>
      <c r="F73" s="28">
        <v>130000</v>
      </c>
      <c r="G73" s="28">
        <v>113611.36</v>
      </c>
      <c r="H73" s="7">
        <f t="shared" si="5"/>
        <v>87.39335384615384</v>
      </c>
      <c r="I73" s="8">
        <f t="shared" si="4"/>
        <v>0.3736327223261967</v>
      </c>
    </row>
    <row r="74" spans="1:9" ht="12.75">
      <c r="A74" s="9">
        <v>758</v>
      </c>
      <c r="B74" s="10"/>
      <c r="C74" s="10"/>
      <c r="D74" s="11" t="s">
        <v>19</v>
      </c>
      <c r="E74" s="7">
        <f>E75+E77+E79</f>
        <v>16975630</v>
      </c>
      <c r="F74" s="7">
        <f>F75+F77+F79</f>
        <v>17774284</v>
      </c>
      <c r="G74" s="7">
        <f>G75+G77+G79</f>
        <v>10266234</v>
      </c>
      <c r="H74" s="7">
        <f t="shared" si="5"/>
        <v>57.758917321226555</v>
      </c>
      <c r="I74" s="8">
        <f t="shared" si="4"/>
        <v>33.76247725102278</v>
      </c>
    </row>
    <row r="75" spans="1:9" ht="14.25" customHeight="1">
      <c r="A75" s="12"/>
      <c r="B75" s="13">
        <v>75801</v>
      </c>
      <c r="C75" s="13"/>
      <c r="D75" s="14" t="s">
        <v>20</v>
      </c>
      <c r="E75" s="28">
        <f>E76</f>
        <v>11153478</v>
      </c>
      <c r="F75" s="28">
        <f>F76</f>
        <v>11952132</v>
      </c>
      <c r="G75" s="28">
        <f>G76</f>
        <v>7355160</v>
      </c>
      <c r="H75" s="7">
        <f t="shared" si="5"/>
        <v>61.53847698469194</v>
      </c>
      <c r="I75" s="8">
        <f t="shared" si="4"/>
        <v>24.188852716354674</v>
      </c>
    </row>
    <row r="76" spans="1:9" ht="12.75">
      <c r="A76" s="12"/>
      <c r="B76" s="13"/>
      <c r="C76" s="13">
        <v>2920</v>
      </c>
      <c r="D76" s="14" t="s">
        <v>21</v>
      </c>
      <c r="E76" s="28">
        <v>11153478</v>
      </c>
      <c r="F76" s="28">
        <v>11952132</v>
      </c>
      <c r="G76" s="28">
        <v>7355160</v>
      </c>
      <c r="H76" s="7">
        <f t="shared" si="5"/>
        <v>61.53847698469194</v>
      </c>
      <c r="I76" s="8">
        <f t="shared" si="4"/>
        <v>24.188852716354674</v>
      </c>
    </row>
    <row r="77" spans="1:9" ht="12.75">
      <c r="A77" s="12"/>
      <c r="B77" s="13">
        <v>75803</v>
      </c>
      <c r="C77" s="13"/>
      <c r="D77" s="14" t="s">
        <v>22</v>
      </c>
      <c r="E77" s="28">
        <f>E78</f>
        <v>3661793</v>
      </c>
      <c r="F77" s="28">
        <f>F78</f>
        <v>3661793</v>
      </c>
      <c r="G77" s="28">
        <f>G78</f>
        <v>1830894</v>
      </c>
      <c r="H77" s="7">
        <f t="shared" si="5"/>
        <v>49.99993172743517</v>
      </c>
      <c r="I77" s="8">
        <f t="shared" si="4"/>
        <v>6.02124567042151</v>
      </c>
    </row>
    <row r="78" spans="1:9" ht="12.75">
      <c r="A78" s="12"/>
      <c r="B78" s="13"/>
      <c r="C78" s="13">
        <v>2920</v>
      </c>
      <c r="D78" s="14" t="s">
        <v>21</v>
      </c>
      <c r="E78" s="28">
        <v>3661793</v>
      </c>
      <c r="F78" s="28">
        <v>3661793</v>
      </c>
      <c r="G78" s="28">
        <v>1830894</v>
      </c>
      <c r="H78" s="7">
        <f t="shared" si="5"/>
        <v>49.99993172743517</v>
      </c>
      <c r="I78" s="8">
        <f t="shared" si="4"/>
        <v>6.02124567042151</v>
      </c>
    </row>
    <row r="79" spans="1:9" ht="12.75">
      <c r="A79" s="12"/>
      <c r="B79" s="13">
        <v>75832</v>
      </c>
      <c r="C79" s="14"/>
      <c r="D79" s="14" t="s">
        <v>23</v>
      </c>
      <c r="E79" s="28">
        <f>E80</f>
        <v>2160359</v>
      </c>
      <c r="F79" s="28">
        <f>F80</f>
        <v>2160359</v>
      </c>
      <c r="G79" s="28">
        <f>G80</f>
        <v>1080180</v>
      </c>
      <c r="H79" s="7">
        <f t="shared" si="5"/>
        <v>50.00002314430147</v>
      </c>
      <c r="I79" s="8">
        <f t="shared" si="4"/>
        <v>3.5523788642465957</v>
      </c>
    </row>
    <row r="80" spans="1:9" ht="12.75">
      <c r="A80" s="12"/>
      <c r="B80" s="13"/>
      <c r="C80" s="13">
        <v>2920</v>
      </c>
      <c r="D80" s="14" t="s">
        <v>21</v>
      </c>
      <c r="E80" s="28">
        <v>2160359</v>
      </c>
      <c r="F80" s="28">
        <v>2160359</v>
      </c>
      <c r="G80" s="28">
        <v>1080180</v>
      </c>
      <c r="H80" s="7">
        <f t="shared" si="5"/>
        <v>50.00002314430147</v>
      </c>
      <c r="I80" s="8">
        <f t="shared" si="4"/>
        <v>3.5523788642465957</v>
      </c>
    </row>
    <row r="81" spans="1:9" ht="12.75">
      <c r="A81" s="9">
        <v>801</v>
      </c>
      <c r="B81" s="10"/>
      <c r="C81" s="10"/>
      <c r="D81" s="11" t="s">
        <v>24</v>
      </c>
      <c r="E81" s="7">
        <f>E82+E85+E94+E96+E104+E111+E116+E113+E109</f>
        <v>2394237</v>
      </c>
      <c r="F81" s="7">
        <f>F82+F85+F94+F96+F104+F111+F116+F113+F109</f>
        <v>2319391.88</v>
      </c>
      <c r="G81" s="7">
        <f>G82+G85+G94+G96+G104+G111+G116+G113+G109</f>
        <v>1191251.31</v>
      </c>
      <c r="H81" s="7">
        <f t="shared" si="5"/>
        <v>51.36050187431026</v>
      </c>
      <c r="I81" s="8">
        <f t="shared" si="4"/>
        <v>3.917658145540623</v>
      </c>
    </row>
    <row r="82" spans="1:9" ht="12.75">
      <c r="A82" s="12"/>
      <c r="B82" s="13">
        <v>80102</v>
      </c>
      <c r="C82" s="13"/>
      <c r="D82" s="14" t="s">
        <v>25</v>
      </c>
      <c r="E82" s="28">
        <f>E83+E84</f>
        <v>250</v>
      </c>
      <c r="F82" s="28">
        <f>F83+F84</f>
        <v>250</v>
      </c>
      <c r="G82" s="28">
        <f>G83+G84</f>
        <v>166.99</v>
      </c>
      <c r="H82" s="7">
        <f t="shared" si="5"/>
        <v>66.796</v>
      </c>
      <c r="I82" s="8">
        <f t="shared" si="4"/>
        <v>0.0005491786059180313</v>
      </c>
    </row>
    <row r="83" spans="1:9" ht="12.75">
      <c r="A83" s="12"/>
      <c r="B83" s="13"/>
      <c r="C83" s="13" t="s">
        <v>66</v>
      </c>
      <c r="D83" s="14" t="s">
        <v>122</v>
      </c>
      <c r="E83" s="28">
        <v>150</v>
      </c>
      <c r="F83" s="28">
        <v>150</v>
      </c>
      <c r="G83" s="28">
        <v>115.99</v>
      </c>
      <c r="H83" s="7">
        <f t="shared" si="5"/>
        <v>77.32666666666667</v>
      </c>
      <c r="I83" s="8">
        <f t="shared" si="4"/>
        <v>0.0003814553356514309</v>
      </c>
    </row>
    <row r="84" spans="1:9" ht="12.75">
      <c r="A84" s="12"/>
      <c r="B84" s="13"/>
      <c r="C84" s="13" t="s">
        <v>67</v>
      </c>
      <c r="D84" s="14" t="s">
        <v>9</v>
      </c>
      <c r="E84" s="28">
        <v>100</v>
      </c>
      <c r="F84" s="28">
        <v>100</v>
      </c>
      <c r="G84" s="28">
        <v>51</v>
      </c>
      <c r="H84" s="7">
        <f t="shared" si="5"/>
        <v>51</v>
      </c>
      <c r="I84" s="8">
        <f t="shared" si="4"/>
        <v>0.00016772327026660035</v>
      </c>
    </row>
    <row r="85" spans="1:9" ht="12.75" customHeight="1">
      <c r="A85" s="12"/>
      <c r="B85" s="13">
        <v>80110</v>
      </c>
      <c r="C85" s="13"/>
      <c r="D85" s="14" t="s">
        <v>26</v>
      </c>
      <c r="E85" s="28">
        <f>E88+E89+E91+E92+E87+E90+E93</f>
        <v>2147754</v>
      </c>
      <c r="F85" s="28">
        <f>F88+F89+F91+F92+F87+F90+F93</f>
        <v>2013209</v>
      </c>
      <c r="G85" s="28">
        <f>G88+G89+G91+G92+G87+G90+G93+G86</f>
        <v>1035925.37</v>
      </c>
      <c r="H85" s="7">
        <f t="shared" si="5"/>
        <v>51.4564245440985</v>
      </c>
      <c r="I85" s="8">
        <f t="shared" si="4"/>
        <v>3.4068390354615294</v>
      </c>
    </row>
    <row r="86" spans="1:9" ht="12.75" customHeight="1">
      <c r="A86" s="12"/>
      <c r="B86" s="13"/>
      <c r="C86" s="13" t="s">
        <v>157</v>
      </c>
      <c r="D86" s="14"/>
      <c r="E86" s="28">
        <v>0</v>
      </c>
      <c r="F86" s="28">
        <v>0</v>
      </c>
      <c r="G86" s="28">
        <v>48.17</v>
      </c>
      <c r="H86" s="7">
        <v>0</v>
      </c>
      <c r="I86" s="8">
        <f t="shared" si="4"/>
        <v>0.00015841627311259098</v>
      </c>
    </row>
    <row r="87" spans="1:9" ht="12.75" customHeight="1">
      <c r="A87" s="12"/>
      <c r="B87" s="13"/>
      <c r="C87" s="13" t="s">
        <v>63</v>
      </c>
      <c r="D87" s="14" t="s">
        <v>8</v>
      </c>
      <c r="E87" s="28">
        <v>100</v>
      </c>
      <c r="F87" s="28">
        <v>100</v>
      </c>
      <c r="G87" s="28">
        <v>50.12</v>
      </c>
      <c r="H87" s="7">
        <f t="shared" si="5"/>
        <v>50.12</v>
      </c>
      <c r="I87" s="8">
        <f t="shared" si="4"/>
        <v>0.00016482922168160806</v>
      </c>
    </row>
    <row r="88" spans="1:9" ht="36" customHeight="1">
      <c r="A88" s="12"/>
      <c r="B88" s="13"/>
      <c r="C88" s="13" t="s">
        <v>64</v>
      </c>
      <c r="D88" s="14" t="s">
        <v>123</v>
      </c>
      <c r="E88" s="28">
        <v>8030</v>
      </c>
      <c r="F88" s="28">
        <v>8030</v>
      </c>
      <c r="G88" s="28">
        <v>4968.39</v>
      </c>
      <c r="H88" s="7">
        <f t="shared" si="5"/>
        <v>61.87285180572852</v>
      </c>
      <c r="I88" s="8">
        <f t="shared" si="4"/>
        <v>0.016339502328624994</v>
      </c>
    </row>
    <row r="89" spans="1:9" ht="12.75">
      <c r="A89" s="12"/>
      <c r="B89" s="13"/>
      <c r="C89" s="13" t="s">
        <v>66</v>
      </c>
      <c r="D89" s="14" t="s">
        <v>122</v>
      </c>
      <c r="E89" s="28">
        <v>180</v>
      </c>
      <c r="F89" s="28">
        <v>180</v>
      </c>
      <c r="G89" s="28">
        <v>163.69</v>
      </c>
      <c r="H89" s="7">
        <f t="shared" si="5"/>
        <v>90.9388888888889</v>
      </c>
      <c r="I89" s="8">
        <f t="shared" si="4"/>
        <v>0.0005383259237243101</v>
      </c>
    </row>
    <row r="90" spans="1:9" ht="12.75">
      <c r="A90" s="12"/>
      <c r="B90" s="13"/>
      <c r="C90" s="13" t="s">
        <v>80</v>
      </c>
      <c r="D90" s="14" t="s">
        <v>84</v>
      </c>
      <c r="E90" s="28">
        <v>0</v>
      </c>
      <c r="F90" s="28">
        <v>0</v>
      </c>
      <c r="G90" s="28">
        <v>0</v>
      </c>
      <c r="H90" s="7">
        <v>0</v>
      </c>
      <c r="I90" s="8">
        <f t="shared" si="4"/>
        <v>0</v>
      </c>
    </row>
    <row r="91" spans="1:9" ht="12.75">
      <c r="A91" s="12"/>
      <c r="B91" s="13"/>
      <c r="C91" s="13" t="s">
        <v>67</v>
      </c>
      <c r="D91" s="14" t="s">
        <v>9</v>
      </c>
      <c r="E91" s="28">
        <v>300</v>
      </c>
      <c r="F91" s="28">
        <v>300</v>
      </c>
      <c r="G91" s="28">
        <v>195</v>
      </c>
      <c r="H91" s="7">
        <f t="shared" si="5"/>
        <v>65</v>
      </c>
      <c r="I91" s="8">
        <f t="shared" si="4"/>
        <v>0.0006412948569017073</v>
      </c>
    </row>
    <row r="92" spans="1:9" ht="24.75" customHeight="1">
      <c r="A92" s="12"/>
      <c r="B92" s="13"/>
      <c r="C92" s="13">
        <v>2310</v>
      </c>
      <c r="D92" s="14" t="s">
        <v>27</v>
      </c>
      <c r="E92" s="28">
        <v>2130794</v>
      </c>
      <c r="F92" s="28">
        <v>1996249</v>
      </c>
      <c r="G92" s="28">
        <v>1030500</v>
      </c>
      <c r="H92" s="7">
        <f t="shared" si="5"/>
        <v>51.62181671725321</v>
      </c>
      <c r="I92" s="8">
        <f t="shared" si="4"/>
        <v>3.388996666857484</v>
      </c>
    </row>
    <row r="93" spans="1:9" ht="36" customHeight="1">
      <c r="A93" s="12"/>
      <c r="B93" s="13"/>
      <c r="C93" s="13">
        <v>6610</v>
      </c>
      <c r="D93" s="14" t="s">
        <v>97</v>
      </c>
      <c r="E93" s="28">
        <v>8350</v>
      </c>
      <c r="F93" s="28">
        <v>8350</v>
      </c>
      <c r="G93" s="28">
        <v>0</v>
      </c>
      <c r="H93" s="7">
        <f t="shared" si="5"/>
        <v>0</v>
      </c>
      <c r="I93" s="8">
        <f t="shared" si="4"/>
        <v>0</v>
      </c>
    </row>
    <row r="94" spans="1:9" ht="12.75">
      <c r="A94" s="12"/>
      <c r="B94" s="13">
        <v>80113</v>
      </c>
      <c r="C94" s="13"/>
      <c r="D94" s="14" t="s">
        <v>28</v>
      </c>
      <c r="E94" s="28">
        <f>E95</f>
        <v>6000</v>
      </c>
      <c r="F94" s="28">
        <f>F95</f>
        <v>6000</v>
      </c>
      <c r="G94" s="28">
        <f>G95</f>
        <v>1000</v>
      </c>
      <c r="H94" s="7">
        <f t="shared" si="5"/>
        <v>16.666666666666664</v>
      </c>
      <c r="I94" s="8">
        <f t="shared" si="4"/>
        <v>0.003288691573854909</v>
      </c>
    </row>
    <row r="95" spans="1:9" ht="36.75" customHeight="1">
      <c r="A95" s="12"/>
      <c r="B95" s="13"/>
      <c r="C95" s="13">
        <v>2310</v>
      </c>
      <c r="D95" s="14" t="s">
        <v>29</v>
      </c>
      <c r="E95" s="28">
        <v>6000</v>
      </c>
      <c r="F95" s="28">
        <v>6000</v>
      </c>
      <c r="G95" s="28">
        <v>1000</v>
      </c>
      <c r="H95" s="7">
        <f t="shared" si="5"/>
        <v>16.666666666666664</v>
      </c>
      <c r="I95" s="8">
        <f t="shared" si="4"/>
        <v>0.003288691573854909</v>
      </c>
    </row>
    <row r="96" spans="1:9" ht="12.75">
      <c r="A96" s="12"/>
      <c r="B96" s="13">
        <v>80120</v>
      </c>
      <c r="C96" s="13"/>
      <c r="D96" s="14" t="s">
        <v>30</v>
      </c>
      <c r="E96" s="28">
        <f>E98+E99+E100+E101+E102</f>
        <v>3240</v>
      </c>
      <c r="F96" s="28">
        <f>F98+F99+F100+F101+F102+F103</f>
        <v>62540</v>
      </c>
      <c r="G96" s="28">
        <f>G98+G99+G100+G101+G102+G103+G97</f>
        <v>14308.42</v>
      </c>
      <c r="H96" s="7">
        <f t="shared" si="5"/>
        <v>22.878829549088582</v>
      </c>
      <c r="I96" s="8">
        <f t="shared" si="4"/>
        <v>0.04705598028917706</v>
      </c>
    </row>
    <row r="97" spans="1:9" ht="12.75">
      <c r="A97" s="12"/>
      <c r="B97" s="13"/>
      <c r="C97" s="13" t="s">
        <v>157</v>
      </c>
      <c r="D97" s="14"/>
      <c r="E97" s="28">
        <v>0</v>
      </c>
      <c r="F97" s="28">
        <v>0</v>
      </c>
      <c r="G97" s="28">
        <v>29.83</v>
      </c>
      <c r="H97" s="7">
        <v>0</v>
      </c>
      <c r="I97" s="8">
        <f t="shared" si="4"/>
        <v>9.810166964809194E-05</v>
      </c>
    </row>
    <row r="98" spans="1:9" ht="12.75">
      <c r="A98" s="12"/>
      <c r="B98" s="13"/>
      <c r="C98" s="13" t="s">
        <v>63</v>
      </c>
      <c r="D98" s="14" t="s">
        <v>8</v>
      </c>
      <c r="E98" s="28">
        <v>60</v>
      </c>
      <c r="F98" s="28">
        <v>60</v>
      </c>
      <c r="G98" s="28">
        <v>30.88</v>
      </c>
      <c r="H98" s="7">
        <f t="shared" si="5"/>
        <v>51.46666666666666</v>
      </c>
      <c r="I98" s="8">
        <f t="shared" si="4"/>
        <v>0.00010155479580063959</v>
      </c>
    </row>
    <row r="99" spans="1:9" ht="37.5" customHeight="1">
      <c r="A99" s="12"/>
      <c r="B99" s="13"/>
      <c r="C99" s="13" t="s">
        <v>64</v>
      </c>
      <c r="D99" s="14" t="s">
        <v>123</v>
      </c>
      <c r="E99" s="28">
        <v>2880</v>
      </c>
      <c r="F99" s="28">
        <v>2880</v>
      </c>
      <c r="G99" s="28">
        <v>1629.49</v>
      </c>
      <c r="H99" s="7">
        <f t="shared" si="5"/>
        <v>56.57951388888889</v>
      </c>
      <c r="I99" s="8">
        <f t="shared" si="4"/>
        <v>0.005358890032680836</v>
      </c>
    </row>
    <row r="100" spans="1:9" ht="12.75">
      <c r="A100" s="12"/>
      <c r="B100" s="13"/>
      <c r="C100" s="13" t="s">
        <v>66</v>
      </c>
      <c r="D100" s="14" t="s">
        <v>122</v>
      </c>
      <c r="E100" s="28">
        <v>120</v>
      </c>
      <c r="F100" s="28">
        <v>120</v>
      </c>
      <c r="G100" s="28">
        <v>101.22</v>
      </c>
      <c r="H100" s="7">
        <f t="shared" si="5"/>
        <v>84.35000000000001</v>
      </c>
      <c r="I100" s="8">
        <f t="shared" si="4"/>
        <v>0.0003328813611055939</v>
      </c>
    </row>
    <row r="101" spans="1:9" ht="12.75">
      <c r="A101" s="12"/>
      <c r="B101" s="13"/>
      <c r="C101" s="13" t="s">
        <v>67</v>
      </c>
      <c r="D101" s="14" t="s">
        <v>9</v>
      </c>
      <c r="E101" s="28">
        <v>180</v>
      </c>
      <c r="F101" s="28">
        <v>180</v>
      </c>
      <c r="G101" s="28">
        <v>117</v>
      </c>
      <c r="H101" s="7">
        <f t="shared" si="5"/>
        <v>65</v>
      </c>
      <c r="I101" s="8">
        <f t="shared" si="4"/>
        <v>0.0003847769141410244</v>
      </c>
    </row>
    <row r="102" spans="1:9" ht="12.75">
      <c r="A102" s="12"/>
      <c r="B102" s="13"/>
      <c r="C102" s="13" t="s">
        <v>80</v>
      </c>
      <c r="D102" s="14" t="s">
        <v>84</v>
      </c>
      <c r="E102" s="28">
        <v>0</v>
      </c>
      <c r="F102" s="28">
        <v>0</v>
      </c>
      <c r="G102" s="28">
        <v>300</v>
      </c>
      <c r="H102" s="7">
        <v>0</v>
      </c>
      <c r="I102" s="8">
        <f t="shared" si="4"/>
        <v>0.0009866074721564728</v>
      </c>
    </row>
    <row r="103" spans="1:9" ht="24">
      <c r="A103" s="12"/>
      <c r="B103" s="13"/>
      <c r="C103" s="13">
        <v>2440</v>
      </c>
      <c r="D103" s="14" t="s">
        <v>142</v>
      </c>
      <c r="E103" s="28">
        <v>0</v>
      </c>
      <c r="F103" s="28">
        <v>59300</v>
      </c>
      <c r="G103" s="28">
        <v>12100</v>
      </c>
      <c r="H103" s="7">
        <f t="shared" si="5"/>
        <v>20.404721753794266</v>
      </c>
      <c r="I103" s="8">
        <f t="shared" si="4"/>
        <v>0.039793168043644404</v>
      </c>
    </row>
    <row r="104" spans="1:9" ht="12.75">
      <c r="A104" s="12"/>
      <c r="B104" s="13">
        <v>80130</v>
      </c>
      <c r="C104" s="13"/>
      <c r="D104" s="14" t="s">
        <v>31</v>
      </c>
      <c r="E104" s="28">
        <f>E105+E106+E107+E108</f>
        <v>1550</v>
      </c>
      <c r="F104" s="28">
        <f>F105+F106+F107+F108</f>
        <v>1950</v>
      </c>
      <c r="G104" s="28">
        <f>G105+G106+G107+G108</f>
        <v>1119.58</v>
      </c>
      <c r="H104" s="7">
        <f t="shared" si="5"/>
        <v>57.41435897435897</v>
      </c>
      <c r="I104" s="8">
        <f t="shared" si="4"/>
        <v>0.0036819533122564793</v>
      </c>
    </row>
    <row r="105" spans="1:12" ht="12.75">
      <c r="A105" s="12"/>
      <c r="B105" s="13"/>
      <c r="C105" s="13" t="s">
        <v>63</v>
      </c>
      <c r="D105" s="14" t="s">
        <v>8</v>
      </c>
      <c r="E105" s="28">
        <v>300</v>
      </c>
      <c r="F105" s="28">
        <v>300</v>
      </c>
      <c r="G105" s="28">
        <v>158</v>
      </c>
      <c r="H105" s="7">
        <f t="shared" si="5"/>
        <v>52.666666666666664</v>
      </c>
      <c r="I105" s="8">
        <f t="shared" si="4"/>
        <v>0.0005196132686690756</v>
      </c>
      <c r="L105" t="s">
        <v>95</v>
      </c>
    </row>
    <row r="106" spans="1:9" ht="36" customHeight="1">
      <c r="A106" s="12"/>
      <c r="B106" s="13"/>
      <c r="C106" s="13" t="s">
        <v>64</v>
      </c>
      <c r="D106" s="14" t="s">
        <v>123</v>
      </c>
      <c r="E106" s="28">
        <v>1000</v>
      </c>
      <c r="F106" s="28">
        <v>1000</v>
      </c>
      <c r="G106" s="28">
        <v>652.8</v>
      </c>
      <c r="H106" s="7">
        <f t="shared" si="5"/>
        <v>65.27999999999999</v>
      </c>
      <c r="I106" s="8">
        <f t="shared" si="4"/>
        <v>0.0021468578594124846</v>
      </c>
    </row>
    <row r="107" spans="1:9" ht="12.75">
      <c r="A107" s="12"/>
      <c r="B107" s="13"/>
      <c r="C107" s="13" t="s">
        <v>66</v>
      </c>
      <c r="D107" s="14" t="s">
        <v>122</v>
      </c>
      <c r="E107" s="28">
        <v>250</v>
      </c>
      <c r="F107" s="28">
        <v>250</v>
      </c>
      <c r="G107" s="28">
        <v>133.55</v>
      </c>
      <c r="H107" s="7">
        <f t="shared" si="5"/>
        <v>53.42</v>
      </c>
      <c r="I107" s="8">
        <f t="shared" si="4"/>
        <v>0.00043920475968832316</v>
      </c>
    </row>
    <row r="108" spans="1:9" ht="12.75">
      <c r="A108" s="12"/>
      <c r="B108" s="13"/>
      <c r="C108" s="13" t="s">
        <v>67</v>
      </c>
      <c r="D108" s="14" t="s">
        <v>9</v>
      </c>
      <c r="E108" s="28">
        <v>0</v>
      </c>
      <c r="F108" s="28">
        <v>400</v>
      </c>
      <c r="G108" s="28">
        <v>175.23</v>
      </c>
      <c r="H108" s="7">
        <f t="shared" si="5"/>
        <v>43.8075</v>
      </c>
      <c r="I108" s="8">
        <f t="shared" si="4"/>
        <v>0.0005762774244865957</v>
      </c>
    </row>
    <row r="109" spans="1:9" ht="12.75">
      <c r="A109" s="12"/>
      <c r="B109" s="13">
        <v>80134</v>
      </c>
      <c r="C109" s="13"/>
      <c r="D109" s="14" t="s">
        <v>96</v>
      </c>
      <c r="E109" s="28">
        <f>E110</f>
        <v>80</v>
      </c>
      <c r="F109" s="28">
        <f>F110</f>
        <v>80</v>
      </c>
      <c r="G109" s="28">
        <f>G110</f>
        <v>55</v>
      </c>
      <c r="H109" s="7">
        <f t="shared" si="5"/>
        <v>68.75</v>
      </c>
      <c r="I109" s="8">
        <f t="shared" si="4"/>
        <v>0.00018087803656202</v>
      </c>
    </row>
    <row r="110" spans="1:9" ht="12.75">
      <c r="A110" s="12"/>
      <c r="B110" s="13"/>
      <c r="C110" s="13" t="s">
        <v>67</v>
      </c>
      <c r="D110" s="14" t="s">
        <v>9</v>
      </c>
      <c r="E110" s="28">
        <v>80</v>
      </c>
      <c r="F110" s="28">
        <v>80</v>
      </c>
      <c r="G110" s="28">
        <v>55</v>
      </c>
      <c r="H110" s="7">
        <f t="shared" si="5"/>
        <v>68.75</v>
      </c>
      <c r="I110" s="8">
        <f t="shared" si="4"/>
        <v>0.00018087803656202</v>
      </c>
    </row>
    <row r="111" spans="1:9" ht="12.75">
      <c r="A111" s="12"/>
      <c r="B111" s="13">
        <v>80146</v>
      </c>
      <c r="C111" s="13"/>
      <c r="D111" s="14" t="s">
        <v>33</v>
      </c>
      <c r="E111" s="28">
        <f>E112</f>
        <v>10633</v>
      </c>
      <c r="F111" s="28">
        <f>F112</f>
        <v>10633</v>
      </c>
      <c r="G111" s="28">
        <f>G112</f>
        <v>2000</v>
      </c>
      <c r="H111" s="7">
        <f t="shared" si="5"/>
        <v>18.80936706479827</v>
      </c>
      <c r="I111" s="8">
        <f t="shared" si="4"/>
        <v>0.006577383147709818</v>
      </c>
    </row>
    <row r="112" spans="1:9" ht="25.5" customHeight="1">
      <c r="A112" s="12"/>
      <c r="B112" s="13"/>
      <c r="C112" s="13">
        <v>2310</v>
      </c>
      <c r="D112" s="14" t="s">
        <v>34</v>
      </c>
      <c r="E112" s="28">
        <v>10633</v>
      </c>
      <c r="F112" s="28">
        <v>10633</v>
      </c>
      <c r="G112" s="28">
        <v>2000</v>
      </c>
      <c r="H112" s="7">
        <f t="shared" si="5"/>
        <v>18.80936706479827</v>
      </c>
      <c r="I112" s="8">
        <f t="shared" si="4"/>
        <v>0.006577383147709818</v>
      </c>
    </row>
    <row r="113" spans="1:9" ht="49.5" customHeight="1">
      <c r="A113" s="12"/>
      <c r="B113" s="13">
        <v>80150</v>
      </c>
      <c r="C113" s="13"/>
      <c r="D113" s="14" t="s">
        <v>143</v>
      </c>
      <c r="E113" s="28">
        <f>E114+E115</f>
        <v>126470</v>
      </c>
      <c r="F113" s="28">
        <f>F114+F115</f>
        <v>126470</v>
      </c>
      <c r="G113" s="28">
        <f>G114+G115</f>
        <v>50011</v>
      </c>
      <c r="H113" s="7">
        <f t="shared" si="5"/>
        <v>39.5437653198387</v>
      </c>
      <c r="I113" s="8">
        <f t="shared" si="4"/>
        <v>0.16447075430005786</v>
      </c>
    </row>
    <row r="114" spans="1:9" ht="12" customHeight="1">
      <c r="A114" s="12"/>
      <c r="B114" s="13"/>
      <c r="C114" s="13" t="s">
        <v>67</v>
      </c>
      <c r="D114" s="14" t="s">
        <v>9</v>
      </c>
      <c r="E114" s="28">
        <v>0</v>
      </c>
      <c r="F114" s="28">
        <v>0</v>
      </c>
      <c r="G114" s="28">
        <v>11</v>
      </c>
      <c r="H114" s="7">
        <v>0</v>
      </c>
      <c r="I114" s="8">
        <f t="shared" si="4"/>
        <v>3.6175607312404E-05</v>
      </c>
    </row>
    <row r="115" spans="1:9" ht="25.5" customHeight="1">
      <c r="A115" s="12"/>
      <c r="B115" s="13"/>
      <c r="C115" s="13">
        <v>2310</v>
      </c>
      <c r="D115" s="14" t="s">
        <v>34</v>
      </c>
      <c r="E115" s="28">
        <v>126470</v>
      </c>
      <c r="F115" s="28">
        <v>126470</v>
      </c>
      <c r="G115" s="28">
        <v>50000</v>
      </c>
      <c r="H115" s="7">
        <f t="shared" si="5"/>
        <v>39.535067604965604</v>
      </c>
      <c r="I115" s="8">
        <f t="shared" si="4"/>
        <v>0.16443457869274547</v>
      </c>
    </row>
    <row r="116" spans="1:9" ht="12.75">
      <c r="A116" s="12"/>
      <c r="B116" s="13">
        <v>80195</v>
      </c>
      <c r="C116" s="13"/>
      <c r="D116" s="14" t="s">
        <v>35</v>
      </c>
      <c r="E116" s="28">
        <f>E123+E120+E119</f>
        <v>98260</v>
      </c>
      <c r="F116" s="28">
        <f>F123+F120+F119+F121+F122</f>
        <v>98259.88</v>
      </c>
      <c r="G116" s="28">
        <f>G123+G120+G119+G121+G122+G117+G118</f>
        <v>86664.95</v>
      </c>
      <c r="H116" s="7">
        <f t="shared" si="5"/>
        <v>88.19973116189435</v>
      </c>
      <c r="I116" s="8">
        <f t="shared" si="4"/>
        <v>0.285014290813557</v>
      </c>
    </row>
    <row r="117" spans="1:9" ht="12.75">
      <c r="A117" s="12"/>
      <c r="B117" s="13"/>
      <c r="C117" s="13" t="s">
        <v>66</v>
      </c>
      <c r="D117" s="14" t="s">
        <v>122</v>
      </c>
      <c r="E117" s="28">
        <v>0</v>
      </c>
      <c r="F117" s="28">
        <v>0</v>
      </c>
      <c r="G117" s="28">
        <v>69.37</v>
      </c>
      <c r="H117" s="7">
        <v>0</v>
      </c>
      <c r="I117" s="8">
        <f t="shared" si="4"/>
        <v>0.00022813653447831505</v>
      </c>
    </row>
    <row r="118" spans="1:9" ht="12.75">
      <c r="A118" s="12"/>
      <c r="B118" s="13"/>
      <c r="C118" s="13" t="s">
        <v>67</v>
      </c>
      <c r="D118" s="14"/>
      <c r="E118" s="28">
        <v>0</v>
      </c>
      <c r="F118" s="28">
        <v>0</v>
      </c>
      <c r="G118" s="28">
        <v>1</v>
      </c>
      <c r="H118" s="7">
        <v>0</v>
      </c>
      <c r="I118" s="8">
        <f t="shared" si="4"/>
        <v>3.2886915738549093E-06</v>
      </c>
    </row>
    <row r="119" spans="1:9" ht="48">
      <c r="A119" s="12"/>
      <c r="B119" s="13"/>
      <c r="C119" s="13">
        <v>2007</v>
      </c>
      <c r="D119" s="14" t="s">
        <v>118</v>
      </c>
      <c r="E119" s="28">
        <v>69280</v>
      </c>
      <c r="F119" s="28">
        <v>0</v>
      </c>
      <c r="G119" s="28">
        <v>0</v>
      </c>
      <c r="H119" s="7">
        <v>0</v>
      </c>
      <c r="I119" s="8">
        <f t="shared" si="4"/>
        <v>0</v>
      </c>
    </row>
    <row r="120" spans="1:9" ht="48">
      <c r="A120" s="12"/>
      <c r="B120" s="13"/>
      <c r="C120" s="13">
        <v>2009</v>
      </c>
      <c r="D120" s="14" t="s">
        <v>118</v>
      </c>
      <c r="E120" s="28">
        <v>1176</v>
      </c>
      <c r="F120" s="28">
        <v>0</v>
      </c>
      <c r="G120" s="28">
        <v>0</v>
      </c>
      <c r="H120" s="7">
        <v>0</v>
      </c>
      <c r="I120" s="8">
        <f t="shared" si="4"/>
        <v>0</v>
      </c>
    </row>
    <row r="121" spans="1:9" ht="48">
      <c r="A121" s="12"/>
      <c r="B121" s="13"/>
      <c r="C121" s="13">
        <v>2057</v>
      </c>
      <c r="D121" s="14" t="s">
        <v>117</v>
      </c>
      <c r="E121" s="28">
        <v>0</v>
      </c>
      <c r="F121" s="28">
        <v>69280</v>
      </c>
      <c r="G121" s="28">
        <v>55599.89</v>
      </c>
      <c r="H121" s="7">
        <f t="shared" si="5"/>
        <v>80.25388279445728</v>
      </c>
      <c r="I121" s="8">
        <f t="shared" si="4"/>
        <v>0.18285088975025982</v>
      </c>
    </row>
    <row r="122" spans="1:9" ht="48">
      <c r="A122" s="12"/>
      <c r="B122" s="13"/>
      <c r="C122" s="13">
        <v>2059</v>
      </c>
      <c r="D122" s="14" t="s">
        <v>117</v>
      </c>
      <c r="E122" s="28">
        <v>0</v>
      </c>
      <c r="F122" s="28">
        <v>1175.88</v>
      </c>
      <c r="G122" s="28">
        <v>6380.69</v>
      </c>
      <c r="H122" s="7">
        <f t="shared" si="5"/>
        <v>542.6310507874953</v>
      </c>
      <c r="I122" s="8">
        <f t="shared" si="4"/>
        <v>0.02098412143838028</v>
      </c>
    </row>
    <row r="123" spans="1:9" ht="24.75" customHeight="1">
      <c r="A123" s="12"/>
      <c r="B123" s="13"/>
      <c r="C123" s="13">
        <v>2310</v>
      </c>
      <c r="D123" s="14" t="s">
        <v>34</v>
      </c>
      <c r="E123" s="28">
        <v>27804</v>
      </c>
      <c r="F123" s="28">
        <v>27804</v>
      </c>
      <c r="G123" s="28">
        <v>24614</v>
      </c>
      <c r="H123" s="7">
        <f t="shared" si="5"/>
        <v>88.52683067184579</v>
      </c>
      <c r="I123" s="8">
        <f t="shared" si="4"/>
        <v>0.08094785439886475</v>
      </c>
    </row>
    <row r="124" spans="1:9" ht="12.75">
      <c r="A124" s="9">
        <v>851</v>
      </c>
      <c r="B124" s="10"/>
      <c r="C124" s="10"/>
      <c r="D124" s="11" t="s">
        <v>37</v>
      </c>
      <c r="E124" s="7">
        <f aca="true" t="shared" si="6" ref="E124:G125">E125</f>
        <v>2663000</v>
      </c>
      <c r="F124" s="7">
        <f t="shared" si="6"/>
        <v>2435400</v>
      </c>
      <c r="G124" s="7">
        <f t="shared" si="6"/>
        <v>999698</v>
      </c>
      <c r="H124" s="7">
        <f t="shared" si="5"/>
        <v>41.048616243738195</v>
      </c>
      <c r="I124" s="8">
        <f t="shared" si="4"/>
        <v>3.2876983889996056</v>
      </c>
    </row>
    <row r="125" spans="1:9" ht="22.5" customHeight="1">
      <c r="A125" s="12"/>
      <c r="B125" s="13">
        <v>85156</v>
      </c>
      <c r="C125" s="13"/>
      <c r="D125" s="14" t="s">
        <v>38</v>
      </c>
      <c r="E125" s="28">
        <f t="shared" si="6"/>
        <v>2663000</v>
      </c>
      <c r="F125" s="28">
        <f t="shared" si="6"/>
        <v>2435400</v>
      </c>
      <c r="G125" s="28">
        <f t="shared" si="6"/>
        <v>999698</v>
      </c>
      <c r="H125" s="7">
        <f t="shared" si="5"/>
        <v>41.048616243738195</v>
      </c>
      <c r="I125" s="8">
        <f t="shared" si="4"/>
        <v>3.2876983889996056</v>
      </c>
    </row>
    <row r="126" spans="1:9" ht="34.5" customHeight="1">
      <c r="A126" s="12"/>
      <c r="B126" s="13"/>
      <c r="C126" s="13">
        <v>2110</v>
      </c>
      <c r="D126" s="14" t="s">
        <v>5</v>
      </c>
      <c r="E126" s="28">
        <v>2663000</v>
      </c>
      <c r="F126" s="28">
        <v>2435400</v>
      </c>
      <c r="G126" s="28">
        <v>999698</v>
      </c>
      <c r="H126" s="7">
        <f t="shared" si="5"/>
        <v>41.048616243738195</v>
      </c>
      <c r="I126" s="8">
        <f t="shared" si="4"/>
        <v>3.2876983889996056</v>
      </c>
    </row>
    <row r="127" spans="1:9" ht="12.75">
      <c r="A127" s="9">
        <v>852</v>
      </c>
      <c r="B127" s="10"/>
      <c r="C127" s="10"/>
      <c r="D127" s="11" t="s">
        <v>39</v>
      </c>
      <c r="E127" s="7">
        <f>E128+E137</f>
        <v>15451900</v>
      </c>
      <c r="F127" s="7">
        <f>F128+F137</f>
        <v>15621690.379999999</v>
      </c>
      <c r="G127" s="7">
        <f>G128+G137</f>
        <v>6375603.51</v>
      </c>
      <c r="H127" s="7">
        <f t="shared" si="5"/>
        <v>40.81250719296358</v>
      </c>
      <c r="I127" s="8">
        <f t="shared" si="4"/>
        <v>20.967393541576783</v>
      </c>
    </row>
    <row r="128" spans="1:9" ht="12.75">
      <c r="A128" s="12"/>
      <c r="B128" s="13">
        <v>85202</v>
      </c>
      <c r="C128" s="13"/>
      <c r="D128" s="14" t="s">
        <v>40</v>
      </c>
      <c r="E128" s="28">
        <f>E129+E130+E131+E133+E134+E135+E136</f>
        <v>15451700</v>
      </c>
      <c r="F128" s="28">
        <f>F129+F130+F131+F133+F134+F135+F136+F132</f>
        <v>15621490.379999999</v>
      </c>
      <c r="G128" s="28">
        <f>G129+G130+G131+G133+G134+G135+G136+G132</f>
        <v>6375318.2299999995</v>
      </c>
      <c r="H128" s="7">
        <f t="shared" si="5"/>
        <v>40.811203508227614</v>
      </c>
      <c r="I128" s="8">
        <f t="shared" si="4"/>
        <v>20.966455343644594</v>
      </c>
    </row>
    <row r="129" spans="1:9" ht="38.25" customHeight="1">
      <c r="A129" s="12"/>
      <c r="B129" s="13"/>
      <c r="C129" s="13" t="s">
        <v>64</v>
      </c>
      <c r="D129" s="14" t="s">
        <v>144</v>
      </c>
      <c r="E129" s="28">
        <v>62800</v>
      </c>
      <c r="F129" s="28">
        <v>62800</v>
      </c>
      <c r="G129" s="28">
        <v>31798.98</v>
      </c>
      <c r="H129" s="7">
        <f t="shared" si="5"/>
        <v>50.63531847133758</v>
      </c>
      <c r="I129" s="8">
        <f t="shared" si="4"/>
        <v>0.10457703758318078</v>
      </c>
    </row>
    <row r="130" spans="1:9" ht="12.75">
      <c r="A130" s="12"/>
      <c r="B130" s="13"/>
      <c r="C130" s="13" t="s">
        <v>65</v>
      </c>
      <c r="D130" s="14" t="s">
        <v>32</v>
      </c>
      <c r="E130" s="28">
        <v>6453235</v>
      </c>
      <c r="F130" s="28">
        <v>6596207</v>
      </c>
      <c r="G130" s="28">
        <v>3308238.13</v>
      </c>
      <c r="H130" s="7">
        <f t="shared" si="5"/>
        <v>50.15364329833797</v>
      </c>
      <c r="I130" s="8">
        <f t="shared" si="4"/>
        <v>10.879774862436522</v>
      </c>
    </row>
    <row r="131" spans="1:9" ht="12.75">
      <c r="A131" s="12"/>
      <c r="B131" s="13"/>
      <c r="C131" s="13" t="s">
        <v>66</v>
      </c>
      <c r="D131" s="14" t="s">
        <v>122</v>
      </c>
      <c r="E131" s="28">
        <v>1900</v>
      </c>
      <c r="F131" s="28">
        <v>1900</v>
      </c>
      <c r="G131" s="28">
        <v>924.63</v>
      </c>
      <c r="H131" s="7">
        <f t="shared" si="5"/>
        <v>48.66473684210526</v>
      </c>
      <c r="I131" s="8">
        <f t="shared" si="4"/>
        <v>0.003040822889933465</v>
      </c>
    </row>
    <row r="132" spans="1:9" ht="12.75">
      <c r="A132" s="12"/>
      <c r="B132" s="13"/>
      <c r="C132" s="13" t="s">
        <v>130</v>
      </c>
      <c r="D132" s="14" t="s">
        <v>136</v>
      </c>
      <c r="E132" s="28">
        <v>0</v>
      </c>
      <c r="F132" s="28">
        <v>4229</v>
      </c>
      <c r="G132" s="28">
        <v>4228.56</v>
      </c>
      <c r="H132" s="7">
        <f t="shared" si="5"/>
        <v>99.98959564908962</v>
      </c>
      <c r="I132" s="8">
        <f t="shared" si="4"/>
        <v>0.013906429641539916</v>
      </c>
    </row>
    <row r="133" spans="1:9" ht="16.5" customHeight="1">
      <c r="A133" s="12"/>
      <c r="B133" s="13"/>
      <c r="C133" s="13" t="s">
        <v>80</v>
      </c>
      <c r="D133" s="14" t="s">
        <v>145</v>
      </c>
      <c r="E133" s="28">
        <v>0</v>
      </c>
      <c r="F133" s="28">
        <v>1026</v>
      </c>
      <c r="G133" s="28">
        <v>1026</v>
      </c>
      <c r="H133" s="7">
        <f t="shared" si="5"/>
        <v>100</v>
      </c>
      <c r="I133" s="8">
        <f t="shared" si="4"/>
        <v>0.0033741975547751366</v>
      </c>
    </row>
    <row r="134" spans="1:9" ht="12.75">
      <c r="A134" s="12"/>
      <c r="B134" s="13"/>
      <c r="C134" s="13" t="s">
        <v>67</v>
      </c>
      <c r="D134" s="14" t="s">
        <v>9</v>
      </c>
      <c r="E134" s="28">
        <v>14700</v>
      </c>
      <c r="F134" s="28">
        <v>14700</v>
      </c>
      <c r="G134" s="28">
        <v>9888.93</v>
      </c>
      <c r="H134" s="7">
        <f aca="true" t="shared" si="7" ref="H134:H197">(G134/F134)*100</f>
        <v>67.27163265306123</v>
      </c>
      <c r="I134" s="8">
        <f aca="true" t="shared" si="8" ref="I134:I197">(G134/30407229.67)*100</f>
        <v>0.03252164076544103</v>
      </c>
    </row>
    <row r="135" spans="1:9" ht="23.25" customHeight="1">
      <c r="A135" s="12"/>
      <c r="B135" s="13"/>
      <c r="C135" s="13">
        <v>2130</v>
      </c>
      <c r="D135" s="14" t="s">
        <v>36</v>
      </c>
      <c r="E135" s="28">
        <v>6214102</v>
      </c>
      <c r="F135" s="28">
        <v>6235665</v>
      </c>
      <c r="G135" s="28">
        <v>3019213</v>
      </c>
      <c r="H135" s="7">
        <f t="shared" si="7"/>
        <v>48.41846058118902</v>
      </c>
      <c r="I135" s="8">
        <f t="shared" si="8"/>
        <v>9.929260352773202</v>
      </c>
    </row>
    <row r="136" spans="1:9" ht="48" customHeight="1">
      <c r="A136" s="12"/>
      <c r="B136" s="13"/>
      <c r="C136" s="13">
        <v>6257</v>
      </c>
      <c r="D136" s="14" t="s">
        <v>146</v>
      </c>
      <c r="E136" s="28">
        <v>2704963</v>
      </c>
      <c r="F136" s="28">
        <v>2704963.38</v>
      </c>
      <c r="G136" s="28">
        <v>0</v>
      </c>
      <c r="H136" s="7">
        <f t="shared" si="7"/>
        <v>0</v>
      </c>
      <c r="I136" s="8">
        <f t="shared" si="8"/>
        <v>0</v>
      </c>
    </row>
    <row r="137" spans="1:9" ht="12.75">
      <c r="A137" s="12"/>
      <c r="B137" s="13">
        <v>85218</v>
      </c>
      <c r="C137" s="13"/>
      <c r="D137" s="14" t="s">
        <v>41</v>
      </c>
      <c r="E137" s="28">
        <f>E139+E140</f>
        <v>200</v>
      </c>
      <c r="F137" s="28">
        <f>F139+F140</f>
        <v>200</v>
      </c>
      <c r="G137" s="28">
        <f>G139+G140+G138</f>
        <v>285.28000000000003</v>
      </c>
      <c r="H137" s="7">
        <f t="shared" si="7"/>
        <v>142.64000000000001</v>
      </c>
      <c r="I137" s="8">
        <f t="shared" si="8"/>
        <v>0.0009381979321893286</v>
      </c>
    </row>
    <row r="138" spans="1:9" ht="12.75">
      <c r="A138" s="12"/>
      <c r="B138" s="13"/>
      <c r="C138" s="13" t="s">
        <v>130</v>
      </c>
      <c r="D138" s="14"/>
      <c r="E138" s="28">
        <v>0</v>
      </c>
      <c r="F138" s="28">
        <v>0</v>
      </c>
      <c r="G138" s="28">
        <v>104.29</v>
      </c>
      <c r="H138" s="7">
        <v>0</v>
      </c>
      <c r="I138" s="8">
        <f t="shared" si="8"/>
        <v>0.0003429776442373285</v>
      </c>
    </row>
    <row r="139" spans="1:9" ht="12.75">
      <c r="A139" s="12"/>
      <c r="B139" s="13"/>
      <c r="C139" s="13" t="s">
        <v>66</v>
      </c>
      <c r="D139" s="14" t="s">
        <v>122</v>
      </c>
      <c r="E139" s="28">
        <v>100</v>
      </c>
      <c r="F139" s="28">
        <v>100</v>
      </c>
      <c r="G139" s="28">
        <v>92.99</v>
      </c>
      <c r="H139" s="7">
        <f t="shared" si="7"/>
        <v>92.99</v>
      </c>
      <c r="I139" s="8">
        <f t="shared" si="8"/>
        <v>0.000305815429452768</v>
      </c>
    </row>
    <row r="140" spans="1:9" ht="12.75">
      <c r="A140" s="12"/>
      <c r="B140" s="13"/>
      <c r="C140" s="13" t="s">
        <v>67</v>
      </c>
      <c r="D140" s="14" t="s">
        <v>42</v>
      </c>
      <c r="E140" s="28">
        <v>100</v>
      </c>
      <c r="F140" s="28">
        <v>100</v>
      </c>
      <c r="G140" s="28">
        <v>88</v>
      </c>
      <c r="H140" s="7">
        <f t="shared" si="7"/>
        <v>88</v>
      </c>
      <c r="I140" s="8">
        <f t="shared" si="8"/>
        <v>0.000289404858499232</v>
      </c>
    </row>
    <row r="141" spans="1:9" ht="15" customHeight="1">
      <c r="A141" s="9">
        <v>853</v>
      </c>
      <c r="B141" s="10"/>
      <c r="C141" s="10"/>
      <c r="D141" s="11" t="s">
        <v>43</v>
      </c>
      <c r="E141" s="33">
        <f>E144+E142</f>
        <v>2291300</v>
      </c>
      <c r="F141" s="33">
        <f>F144+F142</f>
        <v>2291300</v>
      </c>
      <c r="G141" s="33">
        <f>G144+G142</f>
        <v>1228047.42</v>
      </c>
      <c r="H141" s="7">
        <f t="shared" si="7"/>
        <v>53.596099157683405</v>
      </c>
      <c r="I141" s="8">
        <f t="shared" si="8"/>
        <v>4.03866920244826</v>
      </c>
    </row>
    <row r="142" spans="1:9" ht="12.75" customHeight="1">
      <c r="A142" s="12"/>
      <c r="B142" s="13">
        <v>85324</v>
      </c>
      <c r="C142" s="13"/>
      <c r="D142" s="14" t="s">
        <v>44</v>
      </c>
      <c r="E142" s="30">
        <f>E143</f>
        <v>0</v>
      </c>
      <c r="F142" s="30">
        <v>0</v>
      </c>
      <c r="G142" s="30">
        <f>G143</f>
        <v>13748</v>
      </c>
      <c r="H142" s="7">
        <v>0</v>
      </c>
      <c r="I142" s="8">
        <f t="shared" si="8"/>
        <v>0.04521293175735729</v>
      </c>
    </row>
    <row r="143" spans="1:9" ht="12.75">
      <c r="A143" s="12"/>
      <c r="B143" s="13"/>
      <c r="C143" s="13" t="s">
        <v>67</v>
      </c>
      <c r="D143" s="14" t="s">
        <v>42</v>
      </c>
      <c r="E143" s="30">
        <v>0</v>
      </c>
      <c r="F143" s="30">
        <v>0</v>
      </c>
      <c r="G143" s="30">
        <v>13748</v>
      </c>
      <c r="H143" s="7">
        <v>0</v>
      </c>
      <c r="I143" s="8">
        <f t="shared" si="8"/>
        <v>0.04521293175735729</v>
      </c>
    </row>
    <row r="144" spans="1:9" ht="12.75">
      <c r="A144" s="12"/>
      <c r="B144" s="13">
        <v>85333</v>
      </c>
      <c r="C144" s="13"/>
      <c r="D144" s="14" t="s">
        <v>45</v>
      </c>
      <c r="E144" s="28">
        <f>E145+E146+E147+E148</f>
        <v>2291300</v>
      </c>
      <c r="F144" s="28">
        <f>F145+F146+F147+F148</f>
        <v>2291300</v>
      </c>
      <c r="G144" s="28">
        <f>G145+G146+G147+G148</f>
        <v>1214299.42</v>
      </c>
      <c r="H144" s="7">
        <f t="shared" si="7"/>
        <v>52.996090429014096</v>
      </c>
      <c r="I144" s="8">
        <f t="shared" si="8"/>
        <v>3.993456270690903</v>
      </c>
    </row>
    <row r="145" spans="1:9" ht="12.75">
      <c r="A145" s="12"/>
      <c r="B145" s="13"/>
      <c r="C145" s="13" t="s">
        <v>66</v>
      </c>
      <c r="D145" s="14" t="s">
        <v>122</v>
      </c>
      <c r="E145" s="28">
        <v>500</v>
      </c>
      <c r="F145" s="28">
        <v>500</v>
      </c>
      <c r="G145" s="28">
        <v>212.94</v>
      </c>
      <c r="H145" s="7">
        <f t="shared" si="7"/>
        <v>42.588</v>
      </c>
      <c r="I145" s="8">
        <f t="shared" si="8"/>
        <v>0.0007002939837366644</v>
      </c>
    </row>
    <row r="146" spans="1:9" ht="12.75">
      <c r="A146" s="12"/>
      <c r="B146" s="13"/>
      <c r="C146" s="13" t="s">
        <v>67</v>
      </c>
      <c r="D146" s="14" t="s">
        <v>9</v>
      </c>
      <c r="E146" s="28">
        <v>1000</v>
      </c>
      <c r="F146" s="28">
        <v>1000</v>
      </c>
      <c r="G146" s="28">
        <v>404.72</v>
      </c>
      <c r="H146" s="7">
        <f t="shared" si="7"/>
        <v>40.472</v>
      </c>
      <c r="I146" s="8">
        <f t="shared" si="8"/>
        <v>0.0013309992537705588</v>
      </c>
    </row>
    <row r="147" spans="1:9" ht="24" customHeight="1">
      <c r="A147" s="12"/>
      <c r="B147" s="13"/>
      <c r="C147" s="13">
        <v>2320</v>
      </c>
      <c r="D147" s="14" t="s">
        <v>46</v>
      </c>
      <c r="E147" s="28">
        <v>1788300</v>
      </c>
      <c r="F147" s="28">
        <v>1788300</v>
      </c>
      <c r="G147" s="28">
        <v>962930.76</v>
      </c>
      <c r="H147" s="7">
        <f t="shared" si="7"/>
        <v>53.84615332997819</v>
      </c>
      <c r="I147" s="8">
        <f t="shared" si="8"/>
        <v>3.166782276617704</v>
      </c>
    </row>
    <row r="148" spans="1:9" ht="36" customHeight="1">
      <c r="A148" s="12"/>
      <c r="B148" s="13"/>
      <c r="C148" s="13">
        <v>2690</v>
      </c>
      <c r="D148" s="19" t="s">
        <v>91</v>
      </c>
      <c r="E148" s="28">
        <v>501500</v>
      </c>
      <c r="F148" s="28">
        <v>501500</v>
      </c>
      <c r="G148" s="28">
        <v>250751</v>
      </c>
      <c r="H148" s="7">
        <f t="shared" si="7"/>
        <v>50.00019940179462</v>
      </c>
      <c r="I148" s="8">
        <f t="shared" si="8"/>
        <v>0.8246427008356924</v>
      </c>
    </row>
    <row r="149" spans="1:9" ht="12.75">
      <c r="A149" s="9">
        <v>854</v>
      </c>
      <c r="B149" s="10"/>
      <c r="C149" s="10"/>
      <c r="D149" s="11" t="s">
        <v>47</v>
      </c>
      <c r="E149" s="7">
        <f>E150+E155+E158+E164+E168+E172+E174</f>
        <v>2285891</v>
      </c>
      <c r="F149" s="7">
        <f>F150+F155+F158+F164+F168+F172+F174+F170</f>
        <v>2421416</v>
      </c>
      <c r="G149" s="7">
        <f>G150+G155+G158+G164+G168+G172+G174+G170</f>
        <v>1440899.8499999999</v>
      </c>
      <c r="H149" s="7">
        <f t="shared" si="7"/>
        <v>59.50649743786279</v>
      </c>
      <c r="I149" s="8">
        <f t="shared" si="8"/>
        <v>4.738675195463802</v>
      </c>
    </row>
    <row r="150" spans="1:9" ht="12.75">
      <c r="A150" s="12"/>
      <c r="B150" s="13">
        <v>85401</v>
      </c>
      <c r="C150" s="13"/>
      <c r="D150" s="14" t="s">
        <v>48</v>
      </c>
      <c r="E150" s="28">
        <f>E151+E152+E153+E154</f>
        <v>652477</v>
      </c>
      <c r="F150" s="28">
        <f>F151+F152+F153+F154</f>
        <v>576883</v>
      </c>
      <c r="G150" s="28">
        <f>G151+G152+G153+G154</f>
        <v>262252.65</v>
      </c>
      <c r="H150" s="7">
        <f t="shared" si="7"/>
        <v>45.46028397439342</v>
      </c>
      <c r="I150" s="8">
        <f t="shared" si="8"/>
        <v>0.8624680802761208</v>
      </c>
    </row>
    <row r="151" spans="1:9" ht="12.75">
      <c r="A151" s="12"/>
      <c r="B151" s="13"/>
      <c r="C151" s="13" t="s">
        <v>65</v>
      </c>
      <c r="D151" s="14" t="s">
        <v>32</v>
      </c>
      <c r="E151" s="28">
        <v>201000</v>
      </c>
      <c r="F151" s="28">
        <v>201000</v>
      </c>
      <c r="G151" s="28">
        <v>88525.65</v>
      </c>
      <c r="H151" s="7">
        <f t="shared" si="7"/>
        <v>44.04261194029851</v>
      </c>
      <c r="I151" s="8">
        <f t="shared" si="8"/>
        <v>0.29113355922502887</v>
      </c>
    </row>
    <row r="152" spans="1:9" ht="12.75">
      <c r="A152" s="12"/>
      <c r="B152" s="13"/>
      <c r="C152" s="13" t="s">
        <v>67</v>
      </c>
      <c r="D152" s="14" t="s">
        <v>9</v>
      </c>
      <c r="E152" s="28">
        <v>36</v>
      </c>
      <c r="F152" s="28">
        <v>36</v>
      </c>
      <c r="G152" s="28">
        <v>27</v>
      </c>
      <c r="H152" s="7">
        <f t="shared" si="7"/>
        <v>75</v>
      </c>
      <c r="I152" s="8">
        <f t="shared" si="8"/>
        <v>8.879467249408255E-05</v>
      </c>
    </row>
    <row r="153" spans="1:9" ht="27.75" customHeight="1">
      <c r="A153" s="12"/>
      <c r="B153" s="13"/>
      <c r="C153" s="13">
        <v>2310</v>
      </c>
      <c r="D153" s="14" t="s">
        <v>49</v>
      </c>
      <c r="E153" s="28">
        <v>416191</v>
      </c>
      <c r="F153" s="28">
        <v>343097</v>
      </c>
      <c r="G153" s="28">
        <v>173700</v>
      </c>
      <c r="H153" s="7">
        <f t="shared" si="7"/>
        <v>50.62708213712157</v>
      </c>
      <c r="I153" s="8">
        <f t="shared" si="8"/>
        <v>0.5712457263785977</v>
      </c>
    </row>
    <row r="154" spans="1:9" ht="37.5" customHeight="1">
      <c r="A154" s="12"/>
      <c r="B154" s="13"/>
      <c r="C154" s="13">
        <v>6610</v>
      </c>
      <c r="D154" s="14" t="s">
        <v>76</v>
      </c>
      <c r="E154" s="28">
        <v>35250</v>
      </c>
      <c r="F154" s="28">
        <v>32750</v>
      </c>
      <c r="G154" s="28">
        <v>0</v>
      </c>
      <c r="H154" s="7">
        <f t="shared" si="7"/>
        <v>0</v>
      </c>
      <c r="I154" s="8">
        <f t="shared" si="8"/>
        <v>0</v>
      </c>
    </row>
    <row r="155" spans="1:9" ht="12.75" customHeight="1">
      <c r="A155" s="12"/>
      <c r="B155" s="13">
        <v>85406</v>
      </c>
      <c r="C155" s="13"/>
      <c r="D155" s="14" t="s">
        <v>50</v>
      </c>
      <c r="E155" s="28">
        <f>E156+E157</f>
        <v>225</v>
      </c>
      <c r="F155" s="28">
        <f>F156+F157</f>
        <v>225</v>
      </c>
      <c r="G155" s="28">
        <f>G156+G157</f>
        <v>139.63</v>
      </c>
      <c r="H155" s="7">
        <f t="shared" si="7"/>
        <v>62.05777777777778</v>
      </c>
      <c r="I155" s="8">
        <f t="shared" si="8"/>
        <v>0.00045920000445736096</v>
      </c>
    </row>
    <row r="156" spans="1:9" ht="12.75">
      <c r="A156" s="12"/>
      <c r="B156" s="13"/>
      <c r="C156" s="13" t="s">
        <v>66</v>
      </c>
      <c r="D156" s="14" t="s">
        <v>122</v>
      </c>
      <c r="E156" s="28">
        <v>130</v>
      </c>
      <c r="F156" s="28">
        <v>130</v>
      </c>
      <c r="G156" s="28">
        <v>111.63</v>
      </c>
      <c r="H156" s="7">
        <f t="shared" si="7"/>
        <v>85.86923076923077</v>
      </c>
      <c r="I156" s="8">
        <f t="shared" si="8"/>
        <v>0.0003671166403894235</v>
      </c>
    </row>
    <row r="157" spans="1:9" ht="12.75">
      <c r="A157" s="12"/>
      <c r="B157" s="13"/>
      <c r="C157" s="13" t="s">
        <v>67</v>
      </c>
      <c r="D157" s="14" t="s">
        <v>9</v>
      </c>
      <c r="E157" s="28">
        <v>95</v>
      </c>
      <c r="F157" s="28">
        <v>95</v>
      </c>
      <c r="G157" s="28">
        <v>28</v>
      </c>
      <c r="H157" s="7">
        <f t="shared" si="7"/>
        <v>29.47368421052631</v>
      </c>
      <c r="I157" s="8">
        <f t="shared" si="8"/>
        <v>9.208336406793746E-05</v>
      </c>
    </row>
    <row r="158" spans="1:9" ht="12.75">
      <c r="A158" s="12"/>
      <c r="B158" s="13">
        <v>85410</v>
      </c>
      <c r="C158" s="13"/>
      <c r="D158" s="14" t="s">
        <v>51</v>
      </c>
      <c r="E158" s="28">
        <f>E159+E161+E162+E160</f>
        <v>502707</v>
      </c>
      <c r="F158" s="28">
        <f>F159+F161+F162+F160+F163</f>
        <v>506412</v>
      </c>
      <c r="G158" s="28">
        <f>G159+G161+G162+G160</f>
        <v>242056.40999999997</v>
      </c>
      <c r="H158" s="7">
        <f t="shared" si="7"/>
        <v>47.79831639060686</v>
      </c>
      <c r="I158" s="8">
        <f t="shared" si="8"/>
        <v>0.7960488759645692</v>
      </c>
    </row>
    <row r="159" spans="1:9" ht="12.75">
      <c r="A159" s="12"/>
      <c r="B159" s="13"/>
      <c r="C159" s="13" t="s">
        <v>65</v>
      </c>
      <c r="D159" s="14" t="s">
        <v>32</v>
      </c>
      <c r="E159" s="28">
        <v>162595</v>
      </c>
      <c r="F159" s="28">
        <v>162595</v>
      </c>
      <c r="G159" s="28">
        <v>74811.86</v>
      </c>
      <c r="H159" s="7">
        <f t="shared" si="7"/>
        <v>46.01116885513085</v>
      </c>
      <c r="I159" s="8">
        <f t="shared" si="8"/>
        <v>0.24603313360641316</v>
      </c>
    </row>
    <row r="160" spans="1:9" ht="12.75">
      <c r="A160" s="12"/>
      <c r="B160" s="13"/>
      <c r="C160" s="13" t="s">
        <v>66</v>
      </c>
      <c r="D160" s="14" t="s">
        <v>122</v>
      </c>
      <c r="E160" s="28">
        <v>40</v>
      </c>
      <c r="F160" s="28">
        <v>40</v>
      </c>
      <c r="G160" s="28">
        <v>97.55</v>
      </c>
      <c r="H160" s="7">
        <f t="shared" si="7"/>
        <v>243.87499999999997</v>
      </c>
      <c r="I160" s="8">
        <f t="shared" si="8"/>
        <v>0.0003208118630295464</v>
      </c>
    </row>
    <row r="161" spans="1:9" ht="12.75">
      <c r="A161" s="12"/>
      <c r="B161" s="13"/>
      <c r="C161" s="13" t="s">
        <v>67</v>
      </c>
      <c r="D161" s="14" t="s">
        <v>9</v>
      </c>
      <c r="E161" s="28">
        <v>70</v>
      </c>
      <c r="F161" s="28">
        <v>70</v>
      </c>
      <c r="G161" s="28">
        <v>47</v>
      </c>
      <c r="H161" s="7">
        <f t="shared" si="7"/>
        <v>67.14285714285714</v>
      </c>
      <c r="I161" s="8">
        <f t="shared" si="8"/>
        <v>0.00015456850397118073</v>
      </c>
    </row>
    <row r="162" spans="1:9" ht="24.75" customHeight="1">
      <c r="A162" s="12"/>
      <c r="B162" s="13"/>
      <c r="C162" s="13">
        <v>2310</v>
      </c>
      <c r="D162" s="14" t="s">
        <v>49</v>
      </c>
      <c r="E162" s="28">
        <v>340002</v>
      </c>
      <c r="F162" s="28">
        <v>333707</v>
      </c>
      <c r="G162" s="28">
        <v>167100</v>
      </c>
      <c r="H162" s="7">
        <f t="shared" si="7"/>
        <v>50.073867194874545</v>
      </c>
      <c r="I162" s="8">
        <f t="shared" si="8"/>
        <v>0.5495403619911554</v>
      </c>
    </row>
    <row r="163" spans="1:9" ht="24.75" customHeight="1">
      <c r="A163" s="12"/>
      <c r="B163" s="13"/>
      <c r="C163" s="13">
        <v>2440</v>
      </c>
      <c r="D163" s="14" t="s">
        <v>142</v>
      </c>
      <c r="E163" s="28">
        <v>0</v>
      </c>
      <c r="F163" s="28">
        <v>10000</v>
      </c>
      <c r="G163" s="28">
        <v>0</v>
      </c>
      <c r="H163" s="7">
        <f t="shared" si="7"/>
        <v>0</v>
      </c>
      <c r="I163" s="8">
        <f t="shared" si="8"/>
        <v>0</v>
      </c>
    </row>
    <row r="164" spans="1:9" ht="12.75">
      <c r="A164" s="12"/>
      <c r="B164" s="13">
        <v>85411</v>
      </c>
      <c r="C164" s="13"/>
      <c r="D164" s="14" t="s">
        <v>52</v>
      </c>
      <c r="E164" s="28">
        <f>E165+E166+E167</f>
        <v>1064936</v>
      </c>
      <c r="F164" s="28">
        <f>F165+F166+F167</f>
        <v>1064936</v>
      </c>
      <c r="G164" s="28">
        <f>G165+G166+G167</f>
        <v>750615.47</v>
      </c>
      <c r="H164" s="7">
        <f t="shared" si="7"/>
        <v>70.48456151355575</v>
      </c>
      <c r="I164" s="8">
        <f t="shared" si="8"/>
        <v>2.468542771394142</v>
      </c>
    </row>
    <row r="165" spans="1:9" ht="12.75">
      <c r="A165" s="12"/>
      <c r="B165" s="13"/>
      <c r="C165" s="13" t="s">
        <v>65</v>
      </c>
      <c r="D165" s="14" t="s">
        <v>32</v>
      </c>
      <c r="E165" s="28">
        <v>1064064</v>
      </c>
      <c r="F165" s="28">
        <v>1064064</v>
      </c>
      <c r="G165" s="28">
        <v>750184.98</v>
      </c>
      <c r="H165" s="7">
        <f t="shared" si="7"/>
        <v>70.50186642908697</v>
      </c>
      <c r="I165" s="8">
        <f t="shared" si="8"/>
        <v>2.467127022558514</v>
      </c>
    </row>
    <row r="166" spans="1:9" ht="12.75">
      <c r="A166" s="12"/>
      <c r="B166" s="13"/>
      <c r="C166" s="13" t="s">
        <v>66</v>
      </c>
      <c r="D166" s="14" t="s">
        <v>122</v>
      </c>
      <c r="E166" s="28">
        <v>510</v>
      </c>
      <c r="F166" s="28">
        <v>510</v>
      </c>
      <c r="G166" s="28">
        <v>254.29</v>
      </c>
      <c r="H166" s="7">
        <f t="shared" si="7"/>
        <v>49.86078431372549</v>
      </c>
      <c r="I166" s="8">
        <f t="shared" si="8"/>
        <v>0.0008362813803155649</v>
      </c>
    </row>
    <row r="167" spans="1:9" ht="12.75">
      <c r="A167" s="12"/>
      <c r="B167" s="13"/>
      <c r="C167" s="13" t="s">
        <v>67</v>
      </c>
      <c r="D167" s="14" t="s">
        <v>9</v>
      </c>
      <c r="E167" s="28">
        <v>362</v>
      </c>
      <c r="F167" s="28">
        <v>362</v>
      </c>
      <c r="G167" s="28">
        <v>176.2</v>
      </c>
      <c r="H167" s="7">
        <f t="shared" si="7"/>
        <v>48.67403314917127</v>
      </c>
      <c r="I167" s="8">
        <f t="shared" si="8"/>
        <v>0.000579467455313235</v>
      </c>
    </row>
    <row r="168" spans="1:9" ht="12.75">
      <c r="A168" s="12"/>
      <c r="B168" s="13">
        <v>85415</v>
      </c>
      <c r="C168" s="13"/>
      <c r="D168" s="14" t="s">
        <v>147</v>
      </c>
      <c r="E168" s="30">
        <f>E169</f>
        <v>5088</v>
      </c>
      <c r="F168" s="30">
        <f>F169</f>
        <v>0</v>
      </c>
      <c r="G168" s="30">
        <f>G169</f>
        <v>0</v>
      </c>
      <c r="H168" s="7">
        <v>0</v>
      </c>
      <c r="I168" s="8">
        <f t="shared" si="8"/>
        <v>0</v>
      </c>
    </row>
    <row r="169" spans="1:9" ht="35.25" customHeight="1">
      <c r="A169" s="12"/>
      <c r="B169" s="13"/>
      <c r="C169" s="13">
        <v>2310</v>
      </c>
      <c r="D169" s="14" t="s">
        <v>75</v>
      </c>
      <c r="E169" s="30">
        <v>5088</v>
      </c>
      <c r="F169" s="30">
        <v>0</v>
      </c>
      <c r="G169" s="30">
        <v>0</v>
      </c>
      <c r="H169" s="7">
        <v>0</v>
      </c>
      <c r="I169" s="8">
        <f t="shared" si="8"/>
        <v>0</v>
      </c>
    </row>
    <row r="170" spans="1:9" ht="13.5" customHeight="1">
      <c r="A170" s="12"/>
      <c r="B170" s="13">
        <v>85416</v>
      </c>
      <c r="C170" s="13"/>
      <c r="D170" s="14" t="s">
        <v>148</v>
      </c>
      <c r="E170" s="30">
        <v>0</v>
      </c>
      <c r="F170" s="30">
        <f>F171</f>
        <v>5088</v>
      </c>
      <c r="G170" s="30">
        <f>G171</f>
        <v>2000</v>
      </c>
      <c r="H170" s="7">
        <f t="shared" si="7"/>
        <v>39.308176100628934</v>
      </c>
      <c r="I170" s="8">
        <f t="shared" si="8"/>
        <v>0.006577383147709818</v>
      </c>
    </row>
    <row r="171" spans="1:9" ht="38.25" customHeight="1">
      <c r="A171" s="12"/>
      <c r="B171" s="13"/>
      <c r="C171" s="13">
        <v>2310</v>
      </c>
      <c r="D171" s="14" t="s">
        <v>75</v>
      </c>
      <c r="E171" s="30">
        <v>0</v>
      </c>
      <c r="F171" s="30">
        <v>5088</v>
      </c>
      <c r="G171" s="30">
        <v>2000</v>
      </c>
      <c r="H171" s="7">
        <f t="shared" si="7"/>
        <v>39.308176100628934</v>
      </c>
      <c r="I171" s="8">
        <f t="shared" si="8"/>
        <v>0.006577383147709818</v>
      </c>
    </row>
    <row r="172" spans="1:9" ht="14.25" customHeight="1">
      <c r="A172" s="12"/>
      <c r="B172" s="13">
        <v>85446</v>
      </c>
      <c r="C172" s="13"/>
      <c r="D172" s="14" t="s">
        <v>33</v>
      </c>
      <c r="E172" s="30">
        <f>E173</f>
        <v>1384</v>
      </c>
      <c r="F172" s="30">
        <f>F173</f>
        <v>1384</v>
      </c>
      <c r="G172" s="30">
        <v>0</v>
      </c>
      <c r="H172" s="7">
        <f t="shared" si="7"/>
        <v>0</v>
      </c>
      <c r="I172" s="8">
        <f t="shared" si="8"/>
        <v>0</v>
      </c>
    </row>
    <row r="173" spans="1:9" ht="35.25" customHeight="1">
      <c r="A173" s="12"/>
      <c r="B173" s="13"/>
      <c r="C173" s="13">
        <v>2310</v>
      </c>
      <c r="D173" s="14" t="s">
        <v>75</v>
      </c>
      <c r="E173" s="30">
        <v>1384</v>
      </c>
      <c r="F173" s="30">
        <v>1384</v>
      </c>
      <c r="G173" s="30">
        <v>0</v>
      </c>
      <c r="H173" s="7">
        <f t="shared" si="7"/>
        <v>0</v>
      </c>
      <c r="I173" s="8">
        <f t="shared" si="8"/>
        <v>0</v>
      </c>
    </row>
    <row r="174" spans="1:9" ht="14.25" customHeight="1">
      <c r="A174" s="12"/>
      <c r="B174" s="13">
        <v>85420</v>
      </c>
      <c r="C174" s="13"/>
      <c r="D174" s="14" t="s">
        <v>108</v>
      </c>
      <c r="E174" s="30">
        <f>E176+E177+E178+E183+E175</f>
        <v>59074</v>
      </c>
      <c r="F174" s="30">
        <f>F176+F177+F178+F183+F175+F184+F185+F186+F187</f>
        <v>266488</v>
      </c>
      <c r="G174" s="30">
        <f>G176+G177+G178+G183+G175+G184+G185+G186+G187+G179+G180+G181</f>
        <v>183835.69</v>
      </c>
      <c r="H174" s="7">
        <f t="shared" si="7"/>
        <v>68.98460343430098</v>
      </c>
      <c r="I174" s="8">
        <f t="shared" si="8"/>
        <v>0.6045788846768032</v>
      </c>
    </row>
    <row r="175" spans="1:9" ht="14.25" customHeight="1">
      <c r="A175" s="12"/>
      <c r="B175" s="13"/>
      <c r="C175" s="13" t="s">
        <v>63</v>
      </c>
      <c r="D175" s="14" t="s">
        <v>8</v>
      </c>
      <c r="E175" s="30">
        <v>114</v>
      </c>
      <c r="F175" s="30">
        <v>114</v>
      </c>
      <c r="G175" s="30">
        <v>72</v>
      </c>
      <c r="H175" s="7">
        <f t="shared" si="7"/>
        <v>63.1578947368421</v>
      </c>
      <c r="I175" s="8">
        <f t="shared" si="8"/>
        <v>0.00023678579331755349</v>
      </c>
    </row>
    <row r="176" spans="1:9" ht="36.75" customHeight="1">
      <c r="A176" s="12"/>
      <c r="B176" s="13"/>
      <c r="C176" s="13" t="s">
        <v>64</v>
      </c>
      <c r="D176" s="14" t="s">
        <v>125</v>
      </c>
      <c r="E176" s="30">
        <v>9826</v>
      </c>
      <c r="F176" s="30">
        <v>9826</v>
      </c>
      <c r="G176" s="30">
        <v>6835.11</v>
      </c>
      <c r="H176" s="7">
        <f t="shared" si="7"/>
        <v>69.56146957052717</v>
      </c>
      <c r="I176" s="8">
        <f t="shared" si="8"/>
        <v>0.022478568663371428</v>
      </c>
    </row>
    <row r="177" spans="1:9" ht="12" customHeight="1">
      <c r="A177" s="12"/>
      <c r="B177" s="13"/>
      <c r="C177" s="13" t="s">
        <v>65</v>
      </c>
      <c r="D177" s="14" t="s">
        <v>32</v>
      </c>
      <c r="E177" s="30">
        <v>46050</v>
      </c>
      <c r="F177" s="30">
        <v>46050</v>
      </c>
      <c r="G177" s="30">
        <v>32622.2</v>
      </c>
      <c r="H177" s="7">
        <f t="shared" si="7"/>
        <v>70.84082519001086</v>
      </c>
      <c r="I177" s="8">
        <f t="shared" si="8"/>
        <v>0.10728435426060963</v>
      </c>
    </row>
    <row r="178" spans="1:9" ht="11.25" customHeight="1">
      <c r="A178" s="12"/>
      <c r="B178" s="13"/>
      <c r="C178" s="13" t="s">
        <v>66</v>
      </c>
      <c r="D178" s="14" t="s">
        <v>122</v>
      </c>
      <c r="E178" s="30">
        <v>1269</v>
      </c>
      <c r="F178" s="30">
        <v>1269</v>
      </c>
      <c r="G178" s="30">
        <v>350.36</v>
      </c>
      <c r="H178" s="7">
        <f t="shared" si="7"/>
        <v>27.609141055949564</v>
      </c>
      <c r="I178" s="8">
        <f t="shared" si="8"/>
        <v>0.0011522259798158062</v>
      </c>
    </row>
    <row r="179" spans="1:9" ht="11.25" customHeight="1">
      <c r="A179" s="12"/>
      <c r="B179" s="13"/>
      <c r="C179" s="13" t="s">
        <v>131</v>
      </c>
      <c r="D179" s="14" t="s">
        <v>122</v>
      </c>
      <c r="E179" s="30">
        <v>0</v>
      </c>
      <c r="F179" s="30">
        <v>0</v>
      </c>
      <c r="G179" s="30">
        <v>166.99</v>
      </c>
      <c r="H179" s="7">
        <v>0</v>
      </c>
      <c r="I179" s="8">
        <f t="shared" si="8"/>
        <v>0.0005491786059180313</v>
      </c>
    </row>
    <row r="180" spans="1:9" ht="11.25" customHeight="1">
      <c r="A180" s="12"/>
      <c r="B180" s="13"/>
      <c r="C180" s="13" t="s">
        <v>132</v>
      </c>
      <c r="D180" s="14" t="s">
        <v>122</v>
      </c>
      <c r="E180" s="30">
        <v>0</v>
      </c>
      <c r="F180" s="30">
        <v>0</v>
      </c>
      <c r="G180" s="30">
        <v>19.64</v>
      </c>
      <c r="H180" s="7">
        <v>0</v>
      </c>
      <c r="I180" s="8">
        <f t="shared" si="8"/>
        <v>6.458990251051042E-05</v>
      </c>
    </row>
    <row r="181" spans="1:9" ht="11.25" customHeight="1">
      <c r="A181" s="12"/>
      <c r="B181" s="13"/>
      <c r="C181" s="13" t="s">
        <v>130</v>
      </c>
      <c r="D181" s="14" t="s">
        <v>136</v>
      </c>
      <c r="E181" s="30">
        <v>0</v>
      </c>
      <c r="F181" s="30">
        <v>0</v>
      </c>
      <c r="G181" s="30">
        <v>911.68</v>
      </c>
      <c r="H181" s="7">
        <v>0</v>
      </c>
      <c r="I181" s="8">
        <f t="shared" si="8"/>
        <v>0.0029982343340520436</v>
      </c>
    </row>
    <row r="182" spans="1:9" ht="11.25" customHeight="1">
      <c r="A182" s="12"/>
      <c r="B182" s="13"/>
      <c r="C182" s="13" t="s">
        <v>80</v>
      </c>
      <c r="D182" s="14" t="s">
        <v>145</v>
      </c>
      <c r="E182" s="30">
        <v>0</v>
      </c>
      <c r="F182" s="30">
        <v>0</v>
      </c>
      <c r="G182" s="30">
        <v>0</v>
      </c>
      <c r="H182" s="7">
        <v>0</v>
      </c>
      <c r="I182" s="8">
        <f t="shared" si="8"/>
        <v>0</v>
      </c>
    </row>
    <row r="183" spans="1:9" ht="12" customHeight="1">
      <c r="A183" s="12"/>
      <c r="B183" s="13"/>
      <c r="C183" s="13" t="s">
        <v>67</v>
      </c>
      <c r="D183" s="14" t="s">
        <v>9</v>
      </c>
      <c r="E183" s="30">
        <v>1815</v>
      </c>
      <c r="F183" s="30">
        <v>1815</v>
      </c>
      <c r="G183" s="30">
        <v>267</v>
      </c>
      <c r="H183" s="7">
        <f t="shared" si="7"/>
        <v>14.710743801652892</v>
      </c>
      <c r="I183" s="8">
        <f t="shared" si="8"/>
        <v>0.0008780806502192608</v>
      </c>
    </row>
    <row r="184" spans="1:9" ht="51" customHeight="1">
      <c r="A184" s="12"/>
      <c r="B184" s="13"/>
      <c r="C184" s="13">
        <v>2057</v>
      </c>
      <c r="D184" s="14" t="s">
        <v>119</v>
      </c>
      <c r="E184" s="30">
        <v>0</v>
      </c>
      <c r="F184" s="30">
        <v>140845.37</v>
      </c>
      <c r="G184" s="30">
        <v>82845.05</v>
      </c>
      <c r="H184" s="7">
        <f t="shared" si="7"/>
        <v>58.819860390156954</v>
      </c>
      <c r="I184" s="8">
        <f t="shared" si="8"/>
        <v>0.27245181787058864</v>
      </c>
    </row>
    <row r="185" spans="1:9" ht="49.5" customHeight="1">
      <c r="A185" s="12"/>
      <c r="B185" s="13"/>
      <c r="C185" s="13">
        <v>2059</v>
      </c>
      <c r="D185" s="14" t="s">
        <v>120</v>
      </c>
      <c r="E185" s="30">
        <v>0</v>
      </c>
      <c r="F185" s="30">
        <v>16568.63</v>
      </c>
      <c r="G185" s="30">
        <v>9745.66</v>
      </c>
      <c r="H185" s="7">
        <f t="shared" si="7"/>
        <v>58.81995071409042</v>
      </c>
      <c r="I185" s="8">
        <f t="shared" si="8"/>
        <v>0.03205046992365483</v>
      </c>
    </row>
    <row r="186" spans="1:9" ht="46.5" customHeight="1">
      <c r="A186" s="12"/>
      <c r="B186" s="13"/>
      <c r="C186" s="13">
        <v>6257</v>
      </c>
      <c r="D186" s="14" t="s">
        <v>117</v>
      </c>
      <c r="E186" s="30">
        <v>0</v>
      </c>
      <c r="F186" s="30">
        <v>44737.24</v>
      </c>
      <c r="G186" s="30">
        <v>44737.24</v>
      </c>
      <c r="H186" s="7">
        <f t="shared" si="7"/>
        <v>100</v>
      </c>
      <c r="I186" s="8">
        <f t="shared" si="8"/>
        <v>0.1471269842255248</v>
      </c>
    </row>
    <row r="187" spans="1:9" ht="47.25" customHeight="1">
      <c r="A187" s="12"/>
      <c r="B187" s="13"/>
      <c r="C187" s="13">
        <v>6259</v>
      </c>
      <c r="D187" s="14" t="s">
        <v>117</v>
      </c>
      <c r="E187" s="30">
        <v>0</v>
      </c>
      <c r="F187" s="30">
        <v>5262.76</v>
      </c>
      <c r="G187" s="30">
        <v>5262.76</v>
      </c>
      <c r="H187" s="7">
        <f t="shared" si="7"/>
        <v>100</v>
      </c>
      <c r="I187" s="8">
        <f t="shared" si="8"/>
        <v>0.017307594467220664</v>
      </c>
    </row>
    <row r="188" spans="1:9" s="26" customFormat="1" ht="12.75">
      <c r="A188" s="9">
        <v>855</v>
      </c>
      <c r="B188" s="10"/>
      <c r="C188" s="10"/>
      <c r="D188" s="11" t="s">
        <v>109</v>
      </c>
      <c r="E188" s="7">
        <f>E189+E193</f>
        <v>1223840</v>
      </c>
      <c r="F188" s="7">
        <f>F189+F193</f>
        <v>1221840</v>
      </c>
      <c r="G188" s="7">
        <f>G189+G193</f>
        <v>714741.54</v>
      </c>
      <c r="H188" s="7">
        <f t="shared" si="7"/>
        <v>58.49714692594775</v>
      </c>
      <c r="I188" s="8">
        <f t="shared" si="8"/>
        <v>2.350564480082082</v>
      </c>
    </row>
    <row r="189" spans="1:9" ht="12.75">
      <c r="A189" s="12"/>
      <c r="B189" s="13">
        <v>85508</v>
      </c>
      <c r="C189" s="13"/>
      <c r="D189" s="14" t="s">
        <v>72</v>
      </c>
      <c r="E189" s="28">
        <f>E190+E191+E192</f>
        <v>960000</v>
      </c>
      <c r="F189" s="28">
        <f>F190+F191+F192</f>
        <v>958000</v>
      </c>
      <c r="G189" s="28">
        <f>G190+G191+G192</f>
        <v>547723.13</v>
      </c>
      <c r="H189" s="7">
        <f t="shared" si="7"/>
        <v>57.17360438413361</v>
      </c>
      <c r="I189" s="8">
        <f t="shared" si="8"/>
        <v>1.801292442436437</v>
      </c>
    </row>
    <row r="190" spans="1:9" ht="48">
      <c r="A190" s="12"/>
      <c r="B190" s="13"/>
      <c r="C190" s="13">
        <v>2160</v>
      </c>
      <c r="D190" s="14" t="s">
        <v>106</v>
      </c>
      <c r="E190" s="28">
        <v>590000</v>
      </c>
      <c r="F190" s="28">
        <v>588000</v>
      </c>
      <c r="G190" s="28">
        <v>300800</v>
      </c>
      <c r="H190" s="7">
        <f t="shared" si="7"/>
        <v>51.156462585034014</v>
      </c>
      <c r="I190" s="8">
        <f t="shared" si="8"/>
        <v>0.9892384254155567</v>
      </c>
    </row>
    <row r="191" spans="1:9" ht="27" customHeight="1">
      <c r="A191" s="12"/>
      <c r="B191" s="13"/>
      <c r="C191" s="13">
        <v>2320</v>
      </c>
      <c r="D191" s="14" t="s">
        <v>46</v>
      </c>
      <c r="E191" s="28">
        <v>210000</v>
      </c>
      <c r="F191" s="28">
        <v>210000</v>
      </c>
      <c r="G191" s="28">
        <v>133665.92</v>
      </c>
      <c r="H191" s="7">
        <f t="shared" si="7"/>
        <v>63.6504380952381</v>
      </c>
      <c r="I191" s="8">
        <f t="shared" si="8"/>
        <v>0.4395859848155644</v>
      </c>
    </row>
    <row r="192" spans="1:9" ht="36">
      <c r="A192" s="12"/>
      <c r="B192" s="13"/>
      <c r="C192" s="13">
        <v>2900</v>
      </c>
      <c r="D192" s="14" t="s">
        <v>158</v>
      </c>
      <c r="E192" s="28">
        <v>160000</v>
      </c>
      <c r="F192" s="28">
        <v>160000</v>
      </c>
      <c r="G192" s="28">
        <v>113257.21</v>
      </c>
      <c r="H192" s="7">
        <f t="shared" si="7"/>
        <v>70.78575625</v>
      </c>
      <c r="I192" s="8">
        <f t="shared" si="8"/>
        <v>0.372468032205316</v>
      </c>
    </row>
    <row r="193" spans="1:9" ht="12.75">
      <c r="A193" s="12"/>
      <c r="B193" s="13">
        <v>85510</v>
      </c>
      <c r="C193" s="13"/>
      <c r="D193" s="14" t="s">
        <v>110</v>
      </c>
      <c r="E193" s="28">
        <f>E194+E195+E196</f>
        <v>263840</v>
      </c>
      <c r="F193" s="28">
        <f>F194+F195+F196</f>
        <v>263840</v>
      </c>
      <c r="G193" s="28">
        <f>G194+G195+G196</f>
        <v>167018.41</v>
      </c>
      <c r="H193" s="7">
        <f t="shared" si="7"/>
        <v>63.30291464523954</v>
      </c>
      <c r="I193" s="8">
        <f t="shared" si="8"/>
        <v>0.5492720376456446</v>
      </c>
    </row>
    <row r="194" spans="1:9" ht="12.75">
      <c r="A194" s="12"/>
      <c r="B194" s="13"/>
      <c r="C194" s="13" t="s">
        <v>66</v>
      </c>
      <c r="D194" s="14" t="s">
        <v>122</v>
      </c>
      <c r="E194" s="28">
        <v>240</v>
      </c>
      <c r="F194" s="28">
        <v>240</v>
      </c>
      <c r="G194" s="28">
        <v>126.32</v>
      </c>
      <c r="H194" s="7">
        <f t="shared" si="7"/>
        <v>52.63333333333333</v>
      </c>
      <c r="I194" s="8">
        <f t="shared" si="8"/>
        <v>0.00041542751960935213</v>
      </c>
    </row>
    <row r="195" spans="1:9" ht="12.75">
      <c r="A195" s="12"/>
      <c r="B195" s="13"/>
      <c r="C195" s="13" t="s">
        <v>67</v>
      </c>
      <c r="D195" s="14" t="s">
        <v>9</v>
      </c>
      <c r="E195" s="28">
        <v>100</v>
      </c>
      <c r="F195" s="28">
        <v>100</v>
      </c>
      <c r="G195" s="28">
        <v>54</v>
      </c>
      <c r="H195" s="7">
        <f t="shared" si="7"/>
        <v>54</v>
      </c>
      <c r="I195" s="8">
        <f t="shared" si="8"/>
        <v>0.0001775893449881651</v>
      </c>
    </row>
    <row r="196" spans="1:9" ht="36">
      <c r="A196" s="12"/>
      <c r="B196" s="13"/>
      <c r="C196" s="13">
        <v>2900</v>
      </c>
      <c r="D196" s="14" t="s">
        <v>158</v>
      </c>
      <c r="E196" s="28">
        <v>263500</v>
      </c>
      <c r="F196" s="28">
        <v>263500</v>
      </c>
      <c r="G196" s="28">
        <v>166838.09</v>
      </c>
      <c r="H196" s="7">
        <f t="shared" si="7"/>
        <v>63.31616318785579</v>
      </c>
      <c r="I196" s="8">
        <f t="shared" si="8"/>
        <v>0.548679020781047</v>
      </c>
    </row>
    <row r="197" spans="1:9" ht="12.75" customHeight="1">
      <c r="A197" s="15">
        <v>900</v>
      </c>
      <c r="B197" s="16"/>
      <c r="C197" s="16"/>
      <c r="D197" s="17" t="s">
        <v>81</v>
      </c>
      <c r="E197" s="7">
        <f>E198</f>
        <v>300000</v>
      </c>
      <c r="F197" s="7">
        <f>F198</f>
        <v>300000</v>
      </c>
      <c r="G197" s="7">
        <f>G198</f>
        <v>188784.97</v>
      </c>
      <c r="H197" s="7">
        <f t="shared" si="7"/>
        <v>62.92832333333334</v>
      </c>
      <c r="I197" s="8">
        <f t="shared" si="8"/>
        <v>0.6208555401094518</v>
      </c>
    </row>
    <row r="198" spans="1:9" ht="24">
      <c r="A198" s="12"/>
      <c r="B198" s="13"/>
      <c r="C198" s="13">
        <v>90019</v>
      </c>
      <c r="D198" s="14" t="s">
        <v>82</v>
      </c>
      <c r="E198" s="28">
        <f>E199</f>
        <v>300000</v>
      </c>
      <c r="F198" s="28">
        <v>300000</v>
      </c>
      <c r="G198" s="28">
        <f>G199</f>
        <v>188784.97</v>
      </c>
      <c r="H198" s="7">
        <f aca="true" t="shared" si="9" ref="H198:H243">(G198/F198)*100</f>
        <v>62.92832333333334</v>
      </c>
      <c r="I198" s="8">
        <f aca="true" t="shared" si="10" ref="I198:I243">(G198/30407229.67)*100</f>
        <v>0.6208555401094518</v>
      </c>
    </row>
    <row r="199" spans="1:9" ht="12.75">
      <c r="A199" s="12"/>
      <c r="B199" s="13"/>
      <c r="C199" s="13" t="s">
        <v>63</v>
      </c>
      <c r="D199" s="14" t="s">
        <v>8</v>
      </c>
      <c r="E199" s="28">
        <v>300000</v>
      </c>
      <c r="F199" s="28">
        <v>300000</v>
      </c>
      <c r="G199" s="28">
        <v>188784.97</v>
      </c>
      <c r="H199" s="7">
        <f t="shared" si="9"/>
        <v>62.92832333333334</v>
      </c>
      <c r="I199" s="8">
        <f t="shared" si="10"/>
        <v>0.6208555401094518</v>
      </c>
    </row>
    <row r="200" spans="1:9" ht="12.75">
      <c r="A200" s="9"/>
      <c r="B200" s="10"/>
      <c r="C200" s="10"/>
      <c r="D200" s="11" t="s">
        <v>53</v>
      </c>
      <c r="E200" s="7">
        <f>E5+E10+E18+E26+E39+E54+E62+E74+E81+E124+E127+E141+E149+E197+E59+E188+E13</f>
        <v>61497172</v>
      </c>
      <c r="F200" s="7">
        <f>F5+F10+F18+F26+F39+F54+F62+F74+F81+F124+F127+F141+F149+F197+F59+F188+F13</f>
        <v>64542208.010000005</v>
      </c>
      <c r="G200" s="7">
        <f>G5+G10+G18+G26+G39+G54+G62+G74+G81+G124+G127+G141+G149+G197+G59+G188+G13</f>
        <v>30407229.67</v>
      </c>
      <c r="H200" s="7">
        <f t="shared" si="9"/>
        <v>47.11216211457901</v>
      </c>
      <c r="I200" s="8">
        <f t="shared" si="10"/>
        <v>100</v>
      </c>
    </row>
    <row r="201" spans="1:9" ht="12.75">
      <c r="A201" s="12"/>
      <c r="B201" s="13"/>
      <c r="C201" s="13" t="s">
        <v>68</v>
      </c>
      <c r="D201" s="14" t="s">
        <v>140</v>
      </c>
      <c r="E201" s="28">
        <f aca="true" t="shared" si="11" ref="E201:G202">E72</f>
        <v>11148286</v>
      </c>
      <c r="F201" s="28">
        <f t="shared" si="11"/>
        <v>11148286</v>
      </c>
      <c r="G201" s="28">
        <f t="shared" si="11"/>
        <v>5450379</v>
      </c>
      <c r="H201" s="7">
        <f t="shared" si="9"/>
        <v>48.88983831236479</v>
      </c>
      <c r="I201" s="8">
        <f t="shared" si="10"/>
        <v>17.924615491615747</v>
      </c>
    </row>
    <row r="202" spans="1:9" ht="12.75">
      <c r="A202" s="12"/>
      <c r="B202" s="13"/>
      <c r="C202" s="13" t="s">
        <v>69</v>
      </c>
      <c r="D202" s="14" t="s">
        <v>141</v>
      </c>
      <c r="E202" s="28">
        <f t="shared" si="11"/>
        <v>130000</v>
      </c>
      <c r="F202" s="28">
        <f t="shared" si="11"/>
        <v>130000</v>
      </c>
      <c r="G202" s="28">
        <f t="shared" si="11"/>
        <v>113611.36</v>
      </c>
      <c r="H202" s="7">
        <f t="shared" si="9"/>
        <v>87.39335384615384</v>
      </c>
      <c r="I202" s="8">
        <f t="shared" si="10"/>
        <v>0.3736327223261967</v>
      </c>
    </row>
    <row r="203" spans="1:9" ht="12.75">
      <c r="A203" s="12"/>
      <c r="B203" s="13"/>
      <c r="C203" s="13" t="s">
        <v>62</v>
      </c>
      <c r="D203" s="14" t="s">
        <v>18</v>
      </c>
      <c r="E203" s="28">
        <f>E64</f>
        <v>1240000</v>
      </c>
      <c r="F203" s="28">
        <f>F64</f>
        <v>1240000</v>
      </c>
      <c r="G203" s="28">
        <f>G64</f>
        <v>618302.5</v>
      </c>
      <c r="H203" s="7">
        <f t="shared" si="9"/>
        <v>49.863104838709674</v>
      </c>
      <c r="I203" s="8">
        <f t="shared" si="10"/>
        <v>2.033406221843425</v>
      </c>
    </row>
    <row r="204" spans="1:9" ht="12.75">
      <c r="A204" s="12"/>
      <c r="B204" s="13"/>
      <c r="C204" s="13" t="s">
        <v>114</v>
      </c>
      <c r="D204" s="14" t="s">
        <v>115</v>
      </c>
      <c r="E204" s="28">
        <v>666</v>
      </c>
      <c r="F204" s="28">
        <v>0</v>
      </c>
      <c r="G204" s="28">
        <v>0</v>
      </c>
      <c r="H204" s="7">
        <v>0</v>
      </c>
      <c r="I204" s="8">
        <f t="shared" si="10"/>
        <v>0</v>
      </c>
    </row>
    <row r="205" spans="1:9" ht="14.25" customHeight="1">
      <c r="A205" s="12"/>
      <c r="B205" s="13"/>
      <c r="C205" s="13" t="s">
        <v>127</v>
      </c>
      <c r="D205" s="14" t="s">
        <v>133</v>
      </c>
      <c r="E205" s="28">
        <v>0</v>
      </c>
      <c r="F205" s="28">
        <f>F21</f>
        <v>666</v>
      </c>
      <c r="G205" s="28">
        <f>G21</f>
        <v>665.55</v>
      </c>
      <c r="H205" s="7">
        <f t="shared" si="9"/>
        <v>99.93243243243242</v>
      </c>
      <c r="I205" s="8">
        <f t="shared" si="10"/>
        <v>0.0021887886769791347</v>
      </c>
    </row>
    <row r="206" spans="1:9" ht="14.25" customHeight="1">
      <c r="A206" s="12"/>
      <c r="B206" s="13"/>
      <c r="C206" s="13" t="s">
        <v>129</v>
      </c>
      <c r="D206" s="14" t="s">
        <v>135</v>
      </c>
      <c r="E206" s="28">
        <v>0</v>
      </c>
      <c r="F206" s="28">
        <v>0</v>
      </c>
      <c r="G206" s="28">
        <f>G66</f>
        <v>1000</v>
      </c>
      <c r="H206" s="7">
        <v>0</v>
      </c>
      <c r="I206" s="8">
        <f t="shared" si="10"/>
        <v>0.003288691573854909</v>
      </c>
    </row>
    <row r="207" spans="1:9" ht="26.25" customHeight="1">
      <c r="A207" s="12"/>
      <c r="B207" s="13"/>
      <c r="C207" s="13" t="s">
        <v>77</v>
      </c>
      <c r="D207" s="14" t="s">
        <v>78</v>
      </c>
      <c r="E207" s="28">
        <f>E65</f>
        <v>310000</v>
      </c>
      <c r="F207" s="28">
        <f>F65</f>
        <v>310000</v>
      </c>
      <c r="G207" s="28">
        <f>G65</f>
        <v>313774.97</v>
      </c>
      <c r="H207" s="7">
        <f t="shared" si="9"/>
        <v>101.2177322580645</v>
      </c>
      <c r="I207" s="8">
        <f t="shared" si="10"/>
        <v>1.031909099925577</v>
      </c>
    </row>
    <row r="208" spans="1:9" ht="26.25" customHeight="1">
      <c r="A208" s="12"/>
      <c r="B208" s="13"/>
      <c r="C208" s="13" t="s">
        <v>157</v>
      </c>
      <c r="D208" s="14"/>
      <c r="E208" s="28">
        <v>0</v>
      </c>
      <c r="F208" s="28">
        <v>0</v>
      </c>
      <c r="G208" s="28">
        <f>G86+G97</f>
        <v>78</v>
      </c>
      <c r="H208" s="7">
        <v>0</v>
      </c>
      <c r="I208" s="8">
        <f t="shared" si="10"/>
        <v>0.00025651794276068294</v>
      </c>
    </row>
    <row r="209" spans="1:9" ht="26.25" customHeight="1">
      <c r="A209" s="12"/>
      <c r="B209" s="13"/>
      <c r="C209" s="13" t="s">
        <v>128</v>
      </c>
      <c r="D209" s="14" t="s">
        <v>139</v>
      </c>
      <c r="E209" s="28">
        <v>0</v>
      </c>
      <c r="F209" s="28">
        <v>0</v>
      </c>
      <c r="G209" s="28">
        <f>G33+G67</f>
        <v>126</v>
      </c>
      <c r="H209" s="7">
        <v>0</v>
      </c>
      <c r="I209" s="8">
        <f t="shared" si="10"/>
        <v>0.00041437513830571863</v>
      </c>
    </row>
    <row r="210" spans="1:9" ht="13.5" customHeight="1">
      <c r="A210" s="12"/>
      <c r="B210" s="13"/>
      <c r="C210" s="13" t="s">
        <v>98</v>
      </c>
      <c r="D210" s="14" t="s">
        <v>100</v>
      </c>
      <c r="E210" s="28">
        <f>E68</f>
        <v>180000</v>
      </c>
      <c r="F210" s="28">
        <f>F68</f>
        <v>180000</v>
      </c>
      <c r="G210" s="28">
        <f>G68</f>
        <v>79405</v>
      </c>
      <c r="H210" s="7">
        <f t="shared" si="9"/>
        <v>44.113888888888894</v>
      </c>
      <c r="I210" s="8">
        <f t="shared" si="10"/>
        <v>0.26113855442194905</v>
      </c>
    </row>
    <row r="211" spans="1:9" ht="12.75">
      <c r="A211" s="12"/>
      <c r="B211" s="13"/>
      <c r="C211" s="13" t="s">
        <v>63</v>
      </c>
      <c r="D211" s="14" t="s">
        <v>8</v>
      </c>
      <c r="E211" s="28">
        <f>E41+E98+E105+E199+E87+E34+E69+E175+E28</f>
        <v>902674</v>
      </c>
      <c r="F211" s="28">
        <f>F41+F98+F105+F199+F87+F34+F69+F175+F28</f>
        <v>902674</v>
      </c>
      <c r="G211" s="28">
        <f>G41+G98+G105+G199+G87+G34+G69+G175+G28</f>
        <v>504811.65</v>
      </c>
      <c r="H211" s="7">
        <f t="shared" si="9"/>
        <v>55.92402683582335</v>
      </c>
      <c r="I211" s="8">
        <f t="shared" si="10"/>
        <v>1.6601698197387937</v>
      </c>
    </row>
    <row r="212" spans="1:9" ht="36" customHeight="1">
      <c r="A212" s="12"/>
      <c r="B212" s="13"/>
      <c r="C212" s="13" t="s">
        <v>64</v>
      </c>
      <c r="D212" s="14" t="s">
        <v>126</v>
      </c>
      <c r="E212" s="28">
        <f>E22+E42+E88+E99+E106+E129+E176</f>
        <v>153688</v>
      </c>
      <c r="F212" s="28">
        <f>F22+F42+F88+F99+F106+F129+F176</f>
        <v>153688</v>
      </c>
      <c r="G212" s="28">
        <f>G22+G42+G88+G99+G106+G129+G176</f>
        <v>79677.73</v>
      </c>
      <c r="H212" s="7">
        <f t="shared" si="9"/>
        <v>51.84381994690541</v>
      </c>
      <c r="I212" s="8">
        <f t="shared" si="10"/>
        <v>0.26203547927488646</v>
      </c>
    </row>
    <row r="213" spans="1:9" ht="12.75">
      <c r="A213" s="12"/>
      <c r="B213" s="13"/>
      <c r="C213" s="13" t="s">
        <v>65</v>
      </c>
      <c r="D213" s="14" t="s">
        <v>32</v>
      </c>
      <c r="E213" s="28">
        <f>E43+E130+E151+E159+E165+E177</f>
        <v>7926944</v>
      </c>
      <c r="F213" s="28">
        <f>F43+F130+F151+F159+F165+F177</f>
        <v>8069916</v>
      </c>
      <c r="G213" s="28">
        <f>G43+G130+G151+G159+G165+G177</f>
        <v>4254422.8</v>
      </c>
      <c r="H213" s="7">
        <f t="shared" si="9"/>
        <v>52.71954255781597</v>
      </c>
      <c r="I213" s="8">
        <f t="shared" si="10"/>
        <v>13.99148441397621</v>
      </c>
    </row>
    <row r="214" spans="1:9" ht="24">
      <c r="A214" s="12"/>
      <c r="B214" s="13"/>
      <c r="C214" s="13" t="s">
        <v>73</v>
      </c>
      <c r="D214" s="14" t="s">
        <v>79</v>
      </c>
      <c r="E214" s="28">
        <f>E23</f>
        <v>500000</v>
      </c>
      <c r="F214" s="28">
        <f>F23</f>
        <v>500000</v>
      </c>
      <c r="G214" s="28">
        <f>G23</f>
        <v>0</v>
      </c>
      <c r="H214" s="7">
        <f t="shared" si="9"/>
        <v>0</v>
      </c>
      <c r="I214" s="8">
        <f t="shared" si="10"/>
        <v>0</v>
      </c>
    </row>
    <row r="215" spans="1:9" ht="12.75">
      <c r="A215" s="12"/>
      <c r="B215" s="13"/>
      <c r="C215" s="13" t="s">
        <v>66</v>
      </c>
      <c r="D215" s="14" t="s">
        <v>122</v>
      </c>
      <c r="E215" s="28">
        <f>E29+E35+E44+E52+E83+E89+E100+E107+E131+E139+E145+E156+E160+E166+E178+E194</f>
        <v>30939</v>
      </c>
      <c r="F215" s="28">
        <f>F29+F35+F44+F52+F83+F89+F100+F107+F131+F139+F145+F156+F160+F166+F178+F194</f>
        <v>30939</v>
      </c>
      <c r="G215" s="28">
        <f>G29+G35+G44+G52+G83+G89+G100+G107+G131+G139+G145+G156+G160+G166+G178+G194+G70+G117</f>
        <v>39682.64</v>
      </c>
      <c r="H215" s="7">
        <f t="shared" si="9"/>
        <v>128.26090048159278</v>
      </c>
      <c r="I215" s="8">
        <f t="shared" si="10"/>
        <v>0.13050396379631776</v>
      </c>
    </row>
    <row r="216" spans="1:9" ht="12.75">
      <c r="A216" s="12"/>
      <c r="B216" s="13"/>
      <c r="C216" s="13" t="s">
        <v>131</v>
      </c>
      <c r="D216" s="14" t="s">
        <v>122</v>
      </c>
      <c r="E216" s="28">
        <v>0</v>
      </c>
      <c r="F216" s="28">
        <v>0</v>
      </c>
      <c r="G216" s="28">
        <f>G179</f>
        <v>166.99</v>
      </c>
      <c r="H216" s="7">
        <v>0</v>
      </c>
      <c r="I216" s="8">
        <f t="shared" si="10"/>
        <v>0.0005491786059180313</v>
      </c>
    </row>
    <row r="217" spans="1:9" ht="12.75">
      <c r="A217" s="12"/>
      <c r="B217" s="13"/>
      <c r="C217" s="13" t="s">
        <v>132</v>
      </c>
      <c r="D217" s="14" t="s">
        <v>122</v>
      </c>
      <c r="E217" s="28">
        <v>0</v>
      </c>
      <c r="F217" s="28">
        <v>0</v>
      </c>
      <c r="G217" s="28">
        <f>G180</f>
        <v>19.64</v>
      </c>
      <c r="H217" s="7">
        <v>0</v>
      </c>
      <c r="I217" s="8">
        <f t="shared" si="10"/>
        <v>6.458990251051042E-05</v>
      </c>
    </row>
    <row r="218" spans="1:9" ht="12.75">
      <c r="A218" s="12"/>
      <c r="B218" s="13"/>
      <c r="C218" s="13" t="s">
        <v>130</v>
      </c>
      <c r="D218" s="14" t="s">
        <v>136</v>
      </c>
      <c r="E218" s="28">
        <v>0</v>
      </c>
      <c r="F218" s="28">
        <f>F132</f>
        <v>4229</v>
      </c>
      <c r="G218" s="28">
        <f>G132+G181+G138+G45</f>
        <v>5289.320000000001</v>
      </c>
      <c r="H218" s="7">
        <f t="shared" si="9"/>
        <v>125.072593993852</v>
      </c>
      <c r="I218" s="8">
        <f t="shared" si="10"/>
        <v>0.01739494211542225</v>
      </c>
    </row>
    <row r="219" spans="1:9" ht="12.75" customHeight="1">
      <c r="A219" s="12"/>
      <c r="B219" s="13"/>
      <c r="C219" s="13" t="s">
        <v>80</v>
      </c>
      <c r="D219" s="14" t="s">
        <v>145</v>
      </c>
      <c r="E219" s="28">
        <f>E133</f>
        <v>0</v>
      </c>
      <c r="F219" s="28">
        <f>F133</f>
        <v>1026</v>
      </c>
      <c r="G219" s="28">
        <f>G102+G133</f>
        <v>1326</v>
      </c>
      <c r="H219" s="7">
        <f t="shared" si="9"/>
        <v>129.23976608187135</v>
      </c>
      <c r="I219" s="8">
        <f t="shared" si="10"/>
        <v>0.0043608050269316094</v>
      </c>
    </row>
    <row r="220" spans="1:9" ht="12.75">
      <c r="A220" s="12"/>
      <c r="B220" s="13"/>
      <c r="C220" s="13" t="s">
        <v>67</v>
      </c>
      <c r="D220" s="14" t="s">
        <v>42</v>
      </c>
      <c r="E220" s="28">
        <f>E36+E46+E84+E91+E101+E108+E134+E140+E143+E146+E152+E157+E161+E167+E30+E53+E110+E195+E183</f>
        <v>52038</v>
      </c>
      <c r="F220" s="28">
        <f>F36+F46+F84+F91+F101+F108+F134+F140+F143+F146+F152+F157+F161+F167+F30+F53+F110+F195+F183</f>
        <v>52438</v>
      </c>
      <c r="G220" s="28">
        <f>G36+G46+G84+G91+G101+G108+G134+G140+G143+G146+G152+G157+G161+G167+G30+G53+G110+G195+G183+G114+G118</f>
        <v>48682.33</v>
      </c>
      <c r="H220" s="7">
        <f t="shared" si="9"/>
        <v>92.83788474007399</v>
      </c>
      <c r="I220" s="8">
        <f t="shared" si="10"/>
        <v>0.16010116846662406</v>
      </c>
    </row>
    <row r="221" spans="1:9" ht="48">
      <c r="A221" s="12"/>
      <c r="B221" s="13"/>
      <c r="C221" s="13">
        <v>2007</v>
      </c>
      <c r="D221" s="14" t="s">
        <v>118</v>
      </c>
      <c r="E221" s="28">
        <f>E119</f>
        <v>69280</v>
      </c>
      <c r="F221" s="28">
        <f>F119</f>
        <v>0</v>
      </c>
      <c r="G221" s="28">
        <v>0</v>
      </c>
      <c r="H221" s="7">
        <v>0</v>
      </c>
      <c r="I221" s="8">
        <v>0</v>
      </c>
    </row>
    <row r="222" spans="1:9" ht="48">
      <c r="A222" s="12"/>
      <c r="B222" s="13"/>
      <c r="C222" s="13">
        <v>2009</v>
      </c>
      <c r="D222" s="14" t="s">
        <v>118</v>
      </c>
      <c r="E222" s="28">
        <f>E120</f>
        <v>1176</v>
      </c>
      <c r="F222" s="28">
        <f>F120</f>
        <v>0</v>
      </c>
      <c r="G222" s="28">
        <v>0</v>
      </c>
      <c r="H222" s="7">
        <v>0</v>
      </c>
      <c r="I222" s="8">
        <f t="shared" si="10"/>
        <v>0</v>
      </c>
    </row>
    <row r="223" spans="1:9" ht="48">
      <c r="A223" s="12"/>
      <c r="B223" s="13"/>
      <c r="C223" s="13">
        <v>2057</v>
      </c>
      <c r="D223" s="14" t="s">
        <v>121</v>
      </c>
      <c r="E223" s="28">
        <f>E47</f>
        <v>84477</v>
      </c>
      <c r="F223" s="28">
        <f>F47+F121+F184</f>
        <v>310284.27</v>
      </c>
      <c r="G223" s="28">
        <f>G47+G121+G184</f>
        <v>138444.94</v>
      </c>
      <c r="H223" s="7">
        <f t="shared" si="9"/>
        <v>44.618742677480874</v>
      </c>
      <c r="I223" s="8">
        <f t="shared" si="10"/>
        <v>0.4553027076208485</v>
      </c>
    </row>
    <row r="224" spans="1:9" ht="48">
      <c r="A224" s="12"/>
      <c r="B224" s="13"/>
      <c r="C224" s="13">
        <v>2059</v>
      </c>
      <c r="D224" s="14" t="s">
        <v>155</v>
      </c>
      <c r="E224" s="28">
        <v>0</v>
      </c>
      <c r="F224" s="28">
        <f>F122+F185</f>
        <v>17744.510000000002</v>
      </c>
      <c r="G224" s="28">
        <f>G122+G185</f>
        <v>16126.349999999999</v>
      </c>
      <c r="H224" s="7">
        <f t="shared" si="9"/>
        <v>90.88078509916586</v>
      </c>
      <c r="I224" s="8">
        <f t="shared" si="10"/>
        <v>0.053034591362035116</v>
      </c>
    </row>
    <row r="225" spans="1:9" ht="36" customHeight="1">
      <c r="A225" s="12"/>
      <c r="B225" s="13"/>
      <c r="C225" s="13">
        <v>2110</v>
      </c>
      <c r="D225" s="14" t="s">
        <v>5</v>
      </c>
      <c r="E225" s="28">
        <f>E24+E31+E37+E56+E126+E9+E58+E61+E17</f>
        <v>3596184</v>
      </c>
      <c r="F225" s="28">
        <f>F24+F31+F37+F56+F126+F9+F58+F61+F17</f>
        <v>3688396</v>
      </c>
      <c r="G225" s="28">
        <f>G24+G31+G37+G56+G126+G9+G58+G61+G17</f>
        <v>1475710</v>
      </c>
      <c r="H225" s="7">
        <f t="shared" si="9"/>
        <v>40.009532598994255</v>
      </c>
      <c r="I225" s="8">
        <f t="shared" si="10"/>
        <v>4.853155042453428</v>
      </c>
    </row>
    <row r="226" spans="1:9" ht="24">
      <c r="A226" s="12"/>
      <c r="B226" s="13"/>
      <c r="C226" s="13">
        <v>2130</v>
      </c>
      <c r="D226" s="14" t="s">
        <v>59</v>
      </c>
      <c r="E226" s="28">
        <f>E135</f>
        <v>6214102</v>
      </c>
      <c r="F226" s="28">
        <f>F135</f>
        <v>6235665</v>
      </c>
      <c r="G226" s="28">
        <f>G135</f>
        <v>3019213</v>
      </c>
      <c r="H226" s="7">
        <f t="shared" si="9"/>
        <v>48.41846058118902</v>
      </c>
      <c r="I226" s="8">
        <f t="shared" si="10"/>
        <v>9.929260352773202</v>
      </c>
    </row>
    <row r="227" spans="1:9" ht="48">
      <c r="A227" s="12"/>
      <c r="B227" s="13"/>
      <c r="C227" s="13">
        <v>2160</v>
      </c>
      <c r="D227" s="14" t="s">
        <v>106</v>
      </c>
      <c r="E227" s="28">
        <f>E190</f>
        <v>590000</v>
      </c>
      <c r="F227" s="28">
        <f>F190</f>
        <v>588000</v>
      </c>
      <c r="G227" s="28">
        <f>G190</f>
        <v>300800</v>
      </c>
      <c r="H227" s="7">
        <f t="shared" si="9"/>
        <v>51.156462585034014</v>
      </c>
      <c r="I227" s="8">
        <f t="shared" si="10"/>
        <v>0.9892384254155567</v>
      </c>
    </row>
    <row r="228" spans="1:9" ht="27" customHeight="1">
      <c r="A228" s="12"/>
      <c r="B228" s="13"/>
      <c r="C228" s="13">
        <v>2310</v>
      </c>
      <c r="D228" s="14" t="s">
        <v>54</v>
      </c>
      <c r="E228" s="28">
        <f>E50+E95+E112+E123+E153+E169+E92+E173+E162+E115</f>
        <v>3145366</v>
      </c>
      <c r="F228" s="28">
        <f>F50+F95+F112+F123+F153+F169+F92+F173+F162+F115+F171</f>
        <v>2898432</v>
      </c>
      <c r="G228" s="28">
        <f>G50+G95+G112+G123+G153+G169+G92+G173+G162+G115+G171</f>
        <v>1493914</v>
      </c>
      <c r="H228" s="7">
        <f t="shared" si="9"/>
        <v>51.54214416622504</v>
      </c>
      <c r="I228" s="8">
        <f t="shared" si="10"/>
        <v>4.913022383863884</v>
      </c>
    </row>
    <row r="229" spans="1:9" ht="27.75" customHeight="1">
      <c r="A229" s="12"/>
      <c r="B229" s="13"/>
      <c r="C229" s="13">
        <v>2320</v>
      </c>
      <c r="D229" s="14" t="s">
        <v>55</v>
      </c>
      <c r="E229" s="28">
        <v>1998300</v>
      </c>
      <c r="F229" s="28">
        <f>F147+F191</f>
        <v>1998300</v>
      </c>
      <c r="G229" s="28">
        <f>G147+G191</f>
        <v>1096596.68</v>
      </c>
      <c r="H229" s="7">
        <f t="shared" si="9"/>
        <v>54.87647900715608</v>
      </c>
      <c r="I229" s="8">
        <f t="shared" si="10"/>
        <v>3.606368261433268</v>
      </c>
    </row>
    <row r="230" spans="1:9" ht="24" customHeight="1">
      <c r="A230" s="12"/>
      <c r="B230" s="13"/>
      <c r="C230" s="13">
        <v>2360</v>
      </c>
      <c r="D230" s="14" t="s">
        <v>56</v>
      </c>
      <c r="E230" s="28">
        <f>E25</f>
        <v>707720</v>
      </c>
      <c r="F230" s="28">
        <f>F25</f>
        <v>707720</v>
      </c>
      <c r="G230" s="28">
        <f>G25+G38</f>
        <v>435456.5</v>
      </c>
      <c r="H230" s="7">
        <f t="shared" si="9"/>
        <v>61.52948906347143</v>
      </c>
      <c r="I230" s="8">
        <f t="shared" si="10"/>
        <v>1.4320821223303504</v>
      </c>
    </row>
    <row r="231" spans="1:9" ht="24" customHeight="1">
      <c r="A231" s="12"/>
      <c r="B231" s="13"/>
      <c r="C231" s="13">
        <v>2440</v>
      </c>
      <c r="D231" s="14" t="s">
        <v>150</v>
      </c>
      <c r="E231" s="28">
        <v>0</v>
      </c>
      <c r="F231" s="28">
        <f>F163+F103</f>
        <v>69300</v>
      </c>
      <c r="G231" s="28">
        <f>G163+G103</f>
        <v>12100</v>
      </c>
      <c r="H231" s="7">
        <f t="shared" si="9"/>
        <v>17.46031746031746</v>
      </c>
      <c r="I231" s="8">
        <f t="shared" si="10"/>
        <v>0.039793168043644404</v>
      </c>
    </row>
    <row r="232" spans="1:9" ht="36.75" customHeight="1">
      <c r="A232" s="12"/>
      <c r="B232" s="13"/>
      <c r="C232" s="13">
        <v>2460</v>
      </c>
      <c r="D232" s="14" t="s">
        <v>87</v>
      </c>
      <c r="E232" s="28">
        <f>E12</f>
        <v>125000</v>
      </c>
      <c r="F232" s="28">
        <f>F12</f>
        <v>143700</v>
      </c>
      <c r="G232" s="28">
        <f>G12</f>
        <v>60366.42</v>
      </c>
      <c r="H232" s="7">
        <f t="shared" si="9"/>
        <v>42.00864300626305</v>
      </c>
      <c r="I232" s="8">
        <f t="shared" si="10"/>
        <v>0.19852653679778648</v>
      </c>
    </row>
    <row r="233" spans="1:9" ht="37.5" customHeight="1">
      <c r="A233" s="12"/>
      <c r="B233" s="13"/>
      <c r="C233" s="13">
        <v>2690</v>
      </c>
      <c r="D233" s="19" t="s">
        <v>91</v>
      </c>
      <c r="E233" s="28">
        <f>E148</f>
        <v>501500</v>
      </c>
      <c r="F233" s="28">
        <f>F148</f>
        <v>501500</v>
      </c>
      <c r="G233" s="28">
        <f>G148</f>
        <v>250751</v>
      </c>
      <c r="H233" s="7">
        <f t="shared" si="9"/>
        <v>50.00019940179462</v>
      </c>
      <c r="I233" s="8">
        <f t="shared" si="10"/>
        <v>0.8246427008356924</v>
      </c>
    </row>
    <row r="234" spans="1:9" ht="12.75">
      <c r="A234" s="12"/>
      <c r="B234" s="13"/>
      <c r="C234" s="13">
        <v>2920</v>
      </c>
      <c r="D234" s="14" t="s">
        <v>21</v>
      </c>
      <c r="E234" s="28">
        <f>E76+E78+E80</f>
        <v>16975630</v>
      </c>
      <c r="F234" s="28">
        <f>F76+F78+F80</f>
        <v>17774284</v>
      </c>
      <c r="G234" s="28">
        <f>G76+G78+G80</f>
        <v>10266234</v>
      </c>
      <c r="H234" s="7">
        <f t="shared" si="9"/>
        <v>57.758917321226555</v>
      </c>
      <c r="I234" s="8">
        <f t="shared" si="10"/>
        <v>33.76247725102278</v>
      </c>
    </row>
    <row r="235" spans="1:9" ht="35.25" customHeight="1">
      <c r="A235" s="12"/>
      <c r="B235" s="13"/>
      <c r="C235" s="13">
        <v>2900</v>
      </c>
      <c r="D235" s="14" t="s">
        <v>154</v>
      </c>
      <c r="E235" s="28">
        <f>E192+E196</f>
        <v>423500</v>
      </c>
      <c r="F235" s="28">
        <f>F192+F196</f>
        <v>423500</v>
      </c>
      <c r="G235" s="28">
        <f>G192+G196</f>
        <v>280095.3</v>
      </c>
      <c r="H235" s="7">
        <f t="shared" si="9"/>
        <v>66.1382054309327</v>
      </c>
      <c r="I235" s="8">
        <f t="shared" si="10"/>
        <v>0.921147052986363</v>
      </c>
    </row>
    <row r="236" spans="1:9" ht="50.25" customHeight="1">
      <c r="A236" s="12"/>
      <c r="B236" s="13"/>
      <c r="C236" s="13">
        <v>6257</v>
      </c>
      <c r="D236" s="14" t="s">
        <v>121</v>
      </c>
      <c r="E236" s="28">
        <f>E48+E136</f>
        <v>4446102</v>
      </c>
      <c r="F236" s="28">
        <f>F48+F136+F186</f>
        <v>4475157.470000001</v>
      </c>
      <c r="G236" s="28">
        <f>G48+G136+G186</f>
        <v>44737.24</v>
      </c>
      <c r="H236" s="7">
        <f t="shared" si="9"/>
        <v>0.999679682779967</v>
      </c>
      <c r="I236" s="8">
        <f t="shared" si="10"/>
        <v>0.1471269842255248</v>
      </c>
    </row>
    <row r="237" spans="1:9" ht="48" customHeight="1">
      <c r="A237" s="12"/>
      <c r="B237" s="13"/>
      <c r="C237" s="13">
        <v>6259</v>
      </c>
      <c r="D237" s="14" t="s">
        <v>156</v>
      </c>
      <c r="E237" s="28">
        <v>0</v>
      </c>
      <c r="F237" s="28">
        <f>F187</f>
        <v>5262.76</v>
      </c>
      <c r="G237" s="28">
        <f>G187</f>
        <v>5262.76</v>
      </c>
      <c r="H237" s="7">
        <f t="shared" si="9"/>
        <v>100</v>
      </c>
      <c r="I237" s="8">
        <f t="shared" si="10"/>
        <v>0.017307594467220664</v>
      </c>
    </row>
    <row r="238" spans="1:9" ht="37.5" customHeight="1">
      <c r="A238" s="12"/>
      <c r="B238" s="13"/>
      <c r="C238" s="13">
        <v>6300</v>
      </c>
      <c r="D238" s="19" t="s">
        <v>153</v>
      </c>
      <c r="E238" s="28">
        <v>0</v>
      </c>
      <c r="F238" s="28">
        <v>20000</v>
      </c>
      <c r="G238" s="28"/>
      <c r="H238" s="7">
        <f t="shared" si="9"/>
        <v>0</v>
      </c>
      <c r="I238" s="8">
        <f t="shared" si="10"/>
        <v>0</v>
      </c>
    </row>
    <row r="239" spans="1:9" ht="26.25" customHeight="1">
      <c r="A239" s="12"/>
      <c r="B239" s="13"/>
      <c r="C239" s="13">
        <v>6430</v>
      </c>
      <c r="D239" s="14" t="s">
        <v>107</v>
      </c>
      <c r="E239" s="28">
        <f>E15</f>
        <v>0</v>
      </c>
      <c r="F239" s="28">
        <f>F15</f>
        <v>1920000</v>
      </c>
      <c r="G239" s="28">
        <f>G15</f>
        <v>0</v>
      </c>
      <c r="H239" s="7">
        <f t="shared" si="9"/>
        <v>0</v>
      </c>
      <c r="I239" s="8">
        <f t="shared" si="10"/>
        <v>0</v>
      </c>
    </row>
    <row r="240" spans="1:9" ht="39" customHeight="1" thickBot="1">
      <c r="A240" s="20"/>
      <c r="B240" s="21"/>
      <c r="C240" s="21">
        <v>6610</v>
      </c>
      <c r="D240" s="22" t="s">
        <v>76</v>
      </c>
      <c r="E240" s="34">
        <f>E154+E93</f>
        <v>43600</v>
      </c>
      <c r="F240" s="34">
        <f>F154+F93</f>
        <v>41100</v>
      </c>
      <c r="G240" s="34">
        <f>G154+G93</f>
        <v>0</v>
      </c>
      <c r="H240" s="45">
        <f t="shared" si="9"/>
        <v>0</v>
      </c>
      <c r="I240" s="46">
        <f t="shared" si="10"/>
        <v>0</v>
      </c>
    </row>
    <row r="241" spans="1:9" ht="14.25" customHeight="1" thickBot="1">
      <c r="A241" s="56" t="s">
        <v>57</v>
      </c>
      <c r="B241" s="57"/>
      <c r="C241" s="57"/>
      <c r="D241" s="58"/>
      <c r="E241" s="47">
        <f>SUM(E201:E240)</f>
        <v>61497172</v>
      </c>
      <c r="F241" s="47">
        <f>SUM(F201:F240)</f>
        <v>64542208.01</v>
      </c>
      <c r="G241" s="47">
        <f>SUM(G201:G240)</f>
        <v>30407229.670000006</v>
      </c>
      <c r="H241" s="27">
        <f t="shared" si="9"/>
        <v>47.11216211457902</v>
      </c>
      <c r="I241" s="27">
        <f t="shared" si="10"/>
        <v>100.00000000000003</v>
      </c>
    </row>
    <row r="242" spans="1:9" ht="13.5" thickBot="1">
      <c r="A242" s="50" t="s">
        <v>93</v>
      </c>
      <c r="B242" s="51"/>
      <c r="C242" s="51"/>
      <c r="D242" s="52"/>
      <c r="E242" s="35">
        <f>E201+E202+E203+E207+E211+E212+E213+E215+E225+E226+E228+E229+E230+E232+E234+E220+E219+E235+E233+E210+E227+E221+E222+E223+E204</f>
        <v>56507470</v>
      </c>
      <c r="F242" s="35">
        <f>F201+F202+F203+F207+F211+F212+F213+F215+F225+F226+F228+F229+F230+F232+F234+F220+F219+F235+F233+F210+F227+F221+F222+F223+F204+F224+F205+F218+F231</f>
        <v>57580687.78</v>
      </c>
      <c r="G242" s="40">
        <f>SUM(G201:G235)</f>
        <v>30357229.670000006</v>
      </c>
      <c r="H242" s="27">
        <f t="shared" si="9"/>
        <v>52.721200180843</v>
      </c>
      <c r="I242" s="27">
        <f t="shared" si="10"/>
        <v>99.83556542130727</v>
      </c>
    </row>
    <row r="243" spans="1:12" ht="13.5" thickBot="1">
      <c r="A243" s="53" t="s">
        <v>94</v>
      </c>
      <c r="B243" s="54"/>
      <c r="C243" s="54"/>
      <c r="D243" s="55"/>
      <c r="E243" s="36">
        <f>E240+E214+E239+E236</f>
        <v>4989702</v>
      </c>
      <c r="F243" s="36">
        <f>F240+F214+F239+F236+F237+F238</f>
        <v>6961520.23</v>
      </c>
      <c r="G243" s="36">
        <f>G240+G214+G239+G236+G237</f>
        <v>50000</v>
      </c>
      <c r="H243" s="27">
        <f t="shared" si="9"/>
        <v>0.7182339251781503</v>
      </c>
      <c r="I243" s="27">
        <f t="shared" si="10"/>
        <v>0.16443457869274547</v>
      </c>
      <c r="L243" s="6"/>
    </row>
    <row r="244" spans="1:8" ht="12.75">
      <c r="A244" s="18"/>
      <c r="B244" s="18"/>
      <c r="C244" s="18"/>
      <c r="D244" s="18"/>
      <c r="E244" s="2"/>
      <c r="F244" s="2"/>
      <c r="G244" s="2"/>
      <c r="H244" s="2"/>
    </row>
    <row r="245" spans="1:8" ht="12.75">
      <c r="A245" s="18"/>
      <c r="B245" s="18"/>
      <c r="C245" s="18"/>
      <c r="D245" s="18"/>
      <c r="E245" s="2"/>
      <c r="F245" s="2"/>
      <c r="G245" s="44"/>
      <c r="H245" s="3"/>
    </row>
    <row r="246" spans="5:8" ht="12.75">
      <c r="E246" s="1"/>
      <c r="F246" s="1"/>
      <c r="G246" s="44"/>
      <c r="H246" s="1"/>
    </row>
    <row r="247" spans="7:8" ht="12.75">
      <c r="G247" s="39"/>
      <c r="H247" s="1"/>
    </row>
    <row r="265" ht="12.75">
      <c r="F265" s="39"/>
    </row>
    <row r="266" ht="12.75">
      <c r="F266" s="39"/>
    </row>
    <row r="267" ht="12.75">
      <c r="F267" s="39"/>
    </row>
    <row r="268" ht="12.75">
      <c r="F268" s="39"/>
    </row>
    <row r="269" ht="12.75">
      <c r="F269" s="39"/>
    </row>
    <row r="270" ht="12.75">
      <c r="F270" s="39"/>
    </row>
    <row r="271" ht="12.75">
      <c r="F271" s="39"/>
    </row>
    <row r="272" ht="12.75">
      <c r="F272" s="39"/>
    </row>
    <row r="273" ht="12.75">
      <c r="F273" s="39"/>
    </row>
    <row r="274" ht="12.75">
      <c r="F274" s="39"/>
    </row>
    <row r="275" ht="12.75">
      <c r="F275" s="39"/>
    </row>
    <row r="276" ht="12.75">
      <c r="F276" s="39"/>
    </row>
    <row r="277" ht="12.75">
      <c r="F277" s="39"/>
    </row>
    <row r="278" ht="12.75">
      <c r="F278" s="39"/>
    </row>
    <row r="279" ht="12.75">
      <c r="F279" s="39"/>
    </row>
    <row r="280" ht="12.75">
      <c r="F280" s="39"/>
    </row>
    <row r="281" ht="12.75">
      <c r="F281" s="39"/>
    </row>
    <row r="282" ht="12.75">
      <c r="F282" s="39"/>
    </row>
    <row r="283" ht="12.75">
      <c r="F283" s="39"/>
    </row>
    <row r="284" ht="12.75">
      <c r="F284" s="39"/>
    </row>
    <row r="285" ht="12.75">
      <c r="F285" s="39"/>
    </row>
    <row r="286" ht="12.75">
      <c r="F286" s="39"/>
    </row>
    <row r="287" ht="12.75">
      <c r="F287" s="39"/>
    </row>
    <row r="288" ht="12.75">
      <c r="F288" s="39"/>
    </row>
    <row r="289" ht="12.75">
      <c r="F289" s="39"/>
    </row>
    <row r="290" ht="12.75">
      <c r="F290" s="39"/>
    </row>
    <row r="291" ht="12.75">
      <c r="F291" s="39"/>
    </row>
    <row r="292" ht="12.75">
      <c r="F292" s="39"/>
    </row>
    <row r="293" ht="12.75">
      <c r="F293" s="39"/>
    </row>
    <row r="294" ht="12.75">
      <c r="F294" s="39"/>
    </row>
    <row r="295" ht="12.75">
      <c r="F295" s="39"/>
    </row>
    <row r="296" ht="12.75">
      <c r="F296" s="39"/>
    </row>
    <row r="297" ht="12.75">
      <c r="F297" s="39"/>
    </row>
    <row r="298" ht="12.75">
      <c r="F298" s="39"/>
    </row>
    <row r="299" ht="12.75">
      <c r="F299" s="39"/>
    </row>
    <row r="300" ht="12.75">
      <c r="F300" s="39"/>
    </row>
  </sheetData>
  <sheetProtection/>
  <mergeCells count="5">
    <mergeCell ref="A1:I1"/>
    <mergeCell ref="A2:I2"/>
    <mergeCell ref="A242:D242"/>
    <mergeCell ref="A243:D243"/>
    <mergeCell ref="A241:D24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2017-08-21T08:12:00Z</cp:lastPrinted>
  <dcterms:created xsi:type="dcterms:W3CDTF">2005-11-08T07:22:52Z</dcterms:created>
  <dcterms:modified xsi:type="dcterms:W3CDTF">2017-08-21T08:13:09Z</dcterms:modified>
  <cp:category/>
  <cp:version/>
  <cp:contentType/>
  <cp:contentStatus/>
</cp:coreProperties>
</file>