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795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<sst xmlns="http://schemas.openxmlformats.org/spreadsheetml/2006/main" count="414" uniqueCount="171">
  <si>
    <t>Dział</t>
  </si>
  <si>
    <t>Rozdział</t>
  </si>
  <si>
    <t>§</t>
  </si>
  <si>
    <t>Wyszczególnienie</t>
  </si>
  <si>
    <t>ROLNICTWO I ŁOWIECTWO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</si>
  <si>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</si>
  <si>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</si>
  <si>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</si>
  <si>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Wpływy z różnych opłat</t>
  </si>
  <si>
    <t>Wpływy z różnych dochodów</t>
  </si>
  <si>
    <t>GOSPODARKA MIESZKANIOWA</t>
  </si>
  <si>
    <t>Gospodarka gruntami i nieruchomościami</t>
  </si>
  <si>
    <t xml:space="preserve">Dochody jednostek samorządu terytorialnego  związane z realizacją zadań  z zakresu administracji rządowej  oraz innych zadań zleconych ustawami </t>
  </si>
  <si>
    <t>DZIAŁALNOŚĆ USŁUGOWA</t>
  </si>
  <si>
    <t>Nadzór budowlany</t>
  </si>
  <si>
    <t>ADMINISTRACJA PUBLICZNA</t>
  </si>
  <si>
    <t>Starostwa Powiatowe</t>
  </si>
  <si>
    <t>Wpływy z innych opłat stanowiących dochody jednostek samorządu terytorialnego na podstawie ustaw</t>
  </si>
  <si>
    <t>Wpływy z opłaty komunikacyjnej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</si>
  <si>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</si>
  <si>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</si>
  <si>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</si>
  <si>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</si>
  <si>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</si>
  <si>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</si>
  <si>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</si>
  <si>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</si>
  <si>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 xml:space="preserve">Dotacje celowe otrzymane z gminy  na zadania bieżące  realizowane na podstawie  porozumień (umów)  między jst. 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</si>
  <si>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</si>
  <si>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</si>
  <si>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</si>
  <si>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Wpływy z usług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</si>
  <si>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</si>
  <si>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</si>
  <si>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</si>
  <si>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</si>
  <si>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</si>
  <si>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</si>
  <si>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</si>
  <si>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Domy pomocy społecznej</t>
  </si>
  <si>
    <t>Powiatowe centra pomocy rodzinie</t>
  </si>
  <si>
    <t xml:space="preserve">Wpływy z różnych dochodów </t>
  </si>
  <si>
    <t>POZOSTAŁE ZADANIA W ZAKRESIE POLITYKI SPOŁECZNEJ</t>
  </si>
  <si>
    <t>Państwowy Fundusz Rehabilitacji Osób Niepełnosprawnych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</si>
  <si>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</si>
  <si>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</si>
  <si>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</si>
  <si>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</si>
  <si>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</si>
  <si>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Poradnie psychologiczno-pedagogiczne , w tym  poradnie specjalistyczne</t>
  </si>
  <si>
    <t>Internaty i bursy szkolne</t>
  </si>
  <si>
    <t>Domy wczasów dziecięcych</t>
  </si>
  <si>
    <t>OGÓŁEM DOCHODY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</si>
  <si>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</si>
  <si>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</si>
  <si>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</si>
  <si>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</si>
  <si>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</si>
  <si>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Dotacje celowe otrzymane z budżetu państwa  na realizację bieżących zadań własnych powiatu</t>
  </si>
  <si>
    <t>O10</t>
  </si>
  <si>
    <t>O20</t>
  </si>
  <si>
    <t>O420</t>
  </si>
  <si>
    <t>O690</t>
  </si>
  <si>
    <t>O750</t>
  </si>
  <si>
    <t>O830</t>
  </si>
  <si>
    <t>O920</t>
  </si>
  <si>
    <t>O970</t>
  </si>
  <si>
    <t>OO10</t>
  </si>
  <si>
    <t>OO20</t>
  </si>
  <si>
    <t>O2001</t>
  </si>
  <si>
    <t>Promocja jednostek samorządu terytorialnego</t>
  </si>
  <si>
    <t>Rodziny zastępcze</t>
  </si>
  <si>
    <t>O770</t>
  </si>
  <si>
    <t>BEZPIECZEŃSTWO PUBLICZNE I OCHRONA PRZECIWPOŻAROWA</t>
  </si>
  <si>
    <t xml:space="preserve">Dotacje celowe otrzymane z gminy na zadania bieżące realizowane na podstawie porozumień (umów) między jednostkami  samorzadu terytorialnego </t>
  </si>
  <si>
    <t>O490</t>
  </si>
  <si>
    <t>Wpływy z innych lokalnych opłat  pobieranych przez  jednostki samorządu terytorialnego  na podstawie odrębnych  ustaw</t>
  </si>
  <si>
    <t>Wpłaty z tytułu odpłatnego nabycia  prawa własnosci  oraz prawa uzytkowania  wieczystego nieruchomości</t>
  </si>
  <si>
    <t>O960</t>
  </si>
  <si>
    <t>GOSPODARKA KOMUNALNA I OCHRONA ŚRODOWISKA</t>
  </si>
  <si>
    <t>Wpływy i wydatki  związane z gromadzeniem środków  z opłat i kar za korzystanie ze środowiska</t>
  </si>
  <si>
    <t>Wpływy z innych lokalnych opłat  pobieranych przez  jednostki samorządu teryt.  na podstawie odrębnych  ustaw</t>
  </si>
  <si>
    <t>Otrzymane spadki,zapisy i darowizny w postaci pienieżnej</t>
  </si>
  <si>
    <t>Udział % w dochodach ogółem</t>
  </si>
  <si>
    <t>Obrona cywilna</t>
  </si>
  <si>
    <t>Środki otrzymane od pozostałych jednostek zaliczanych do sektora finansów publicznych na realizację   zadań bieżących jednostek zaliczanych  do sektora finan.publiczn.</t>
  </si>
  <si>
    <t>Wpłaty z tytułu odpłatnego nabycia  prawa własnosci  oraz prawa użytkowania  wieczystego nieruchomości</t>
  </si>
  <si>
    <t>O1095</t>
  </si>
  <si>
    <t>% (kol 7:6)</t>
  </si>
  <si>
    <t xml:space="preserve">Środki z Funduszu Pracy otrzymane przez powiat z przeznaczeniem na finansowanie kosztów wynagrodzenia i składek na ubezpieczenia społeczne pracowników powiatowego urzędu pracy </t>
  </si>
  <si>
    <t xml:space="preserve">                             WEDŁUG ŹRÓDEŁ I DZIAŁÓW KLASYFIKACJI BUDŻETOWEJ                  (w zł)</t>
  </si>
  <si>
    <t xml:space="preserve">                                                                     dochody majatkowe</t>
  </si>
  <si>
    <t>Szkoły zawodowe specjalne</t>
  </si>
  <si>
    <t>O650</t>
  </si>
  <si>
    <t>Wpływy z opłat za wydanie prawa jazdy</t>
  </si>
  <si>
    <t>Wpływy  z opłat za wydanie prawa jazdy</t>
  </si>
  <si>
    <t>WYMIAR SPRAWIEDLIWOŚCI</t>
  </si>
  <si>
    <t>Nieodpłatna pomoc prawna</t>
  </si>
  <si>
    <t>Udziały powiatów w podatkach stanowiących dochód budżetu państwa</t>
  </si>
  <si>
    <t>TRANSPORT  I ŁĄCZNOŚĆ</t>
  </si>
  <si>
    <t>Usuwanie skutków klęsk żywiołowych</t>
  </si>
  <si>
    <t>Dotacje celowe otrzymane  z budżetu państwa  na zadania bieżące z zakresu administracji rządowej zlecone powiatom,związane z realizacją  dodatku wychowawczego oraz dodatku  do zryczałtowanej kwoty stanowiących pomoc państwa w wychowaniu dzieci</t>
  </si>
  <si>
    <t>Dotacje celowe otrzymane z budżetu państwa  na realizację inwestycji i zakupów inwestycyjnych własnych powiatu</t>
  </si>
  <si>
    <t>Młodzieżowe ośrodki wychowawcze</t>
  </si>
  <si>
    <t>RODZINA</t>
  </si>
  <si>
    <t>Działalność placówek opiekuńczo-wychowawczych</t>
  </si>
  <si>
    <t>O470</t>
  </si>
  <si>
    <t>Wpływy z opłat za trwały zarząd ,użytkowanie i służebności</t>
  </si>
  <si>
    <t>Zadania z zakresu geodezji i kartografii</t>
  </si>
  <si>
    <t>Dotacje celowe  w ramach programów finansowanych z udziałem środków europejskich oraz środków, o których mowa w art.5 ust.3 pkt.5  lit.a i b ustawy, lub płatności w ramach budżetu środków europejskich realizowanych przez jednostki samorządu terytorialnego</t>
  </si>
  <si>
    <t>Dotacje celowe  w ramach programów finansowanych z udziałem środków europejskich oraz środków, o których mowa w art.5 ust.3 pkt.5  lit.a i b ustawy , lub płatności w ramach budżetu środków europejskich realizowanych przez jednostki samorządu terytorialnego</t>
  </si>
  <si>
    <t xml:space="preserve">Dotacje celowe w ramach programów finansowanych z udziałem środków europejskich oraz środków o których mowa w art.5 ust.3 pkt 5 lit a  i  b ustawy, lub płatności w ramach budżetu środków europejskich, realizowanych przez jednostki samorządu terytorialnego </t>
  </si>
  <si>
    <t>Wpływy z pozostałych odsetek</t>
  </si>
  <si>
    <t>Wpływy z najmu i dzierżawy  składników majątkowych Skarbu Państwa , jednostek samorządu terytorialnego lub innych jednostek zaliczanych do sektora finansów publicznych oraz innych umów o podobnym charakterze</t>
  </si>
  <si>
    <t>Wpływy  z najmu i dzierżawy  składników majątkowych Skarbu Państwa , jst lub innych jednostek zaliczanych do sektora finansów publiczn.oraz innych umów o podobnym charakterze</t>
  </si>
  <si>
    <t>Wpływy z najmu i dzierżawy  składników majątkowych Skarbu Państwa ,  jednostek samorządu terytorialnego lub innych jednostek zaliczanych do sektora finansów publicznych oraz innych umów o podobnym charakterze</t>
  </si>
  <si>
    <t>Wpływy z najmu i dzierżawy  składników majątkowych Skarbu Państwa  , jednostek samorządu terytorialnego lub innych jednostek zaliczanych do sektora finansów publicznych oraz innych umów o podobnym charakterze</t>
  </si>
  <si>
    <t>O550</t>
  </si>
  <si>
    <t>O940</t>
  </si>
  <si>
    <t>O927</t>
  </si>
  <si>
    <t>O929</t>
  </si>
  <si>
    <t>Wpływy z opłat z tytułu użytkowania wieczystego nieruchomości</t>
  </si>
  <si>
    <t>Wpływy z rozliczeń/zwrotów z lat ubiegłych</t>
  </si>
  <si>
    <t>DOCHODY OD OSÓB PRAWNYCH , OD OSÓB FIZYCZNYCH  I OD INNYCH JEDNOSTEK NIEPOSIADAJĄCYCH OSOBOWOŚCI PRAWNEJ  ORAZ WYDATKI ZWIĄZANE Z ICH POBOREM</t>
  </si>
  <si>
    <t>Wpływy z podatku dochodowego od osób fizycznych</t>
  </si>
  <si>
    <t>Wpływy z podatku dochodowego od osób prawnych</t>
  </si>
  <si>
    <t>Realizacja zadań wymagających stosowania specjalnej organizacji  nauki i metod pracy dla dzieci i młodzieży w szkołach podstawowych,gimnazjach, liceach ogólnokształcących liceach profilowanych i szkołach zawodowych oraz szkołach artystycznych</t>
  </si>
  <si>
    <t>Dochody z najmu i dzierżawy  składników majątkowych Skarbu Państwa , jednostek samorządu terytorialnego lub innych jednostek zaliczanych do sektora finansów publicznych oraz innych umów o podobnym charakterze</t>
  </si>
  <si>
    <t>Wpływy z otrzymanych spadków,zapisów i darowizn w postaci pienieżnej</t>
  </si>
  <si>
    <t xml:space="preserve">Dotacje celowe w ramach programów finansowanych z udziałem środków europejskich oraz środków o których mowa w art.5 ust.3 pkt 5 lit a  i  ustawy, lub płatności w ramach budżetu środków europejskich, realizowanych przez jednostki samorządu terytorialnego </t>
  </si>
  <si>
    <t>Pomoc materialna dla uczniów o charakterze motywacyjnym</t>
  </si>
  <si>
    <t>Dotacja celowa otrzymana z tytułu pomocy finansowej udzielonej między jednostkami samorządu terytorialnego na dofinansowanie własnych zadań inwestycyjnych i zakupów inwestycyjnych</t>
  </si>
  <si>
    <t>Wpływy z wpłat gmin i powiatów na rzecz innych jednostek samorządu  terytorialnego oraz związków gmin, związków powiatowo-gminnych lub związków powiatów dofinansowanie zadań  bieżących</t>
  </si>
  <si>
    <t xml:space="preserve">Dotacje celowe w ramach programów finansowanych z udziałem środków europejskich oraz środków o których mowa w art.5 ust.3 pkt 5 lit a  i b ustawy, lub płatności w ramach budżetu środków europejskich , realizowanych przez jednostki samorządu terytorialnego </t>
  </si>
  <si>
    <t>O610</t>
  </si>
  <si>
    <t>Wpływy z wpłat gmin i powiatów na rzecz innych jednostek samorządu  terytorialnego oraz związków gmin, związków powiatowo-gminnych lub związków powiatów  na dofinansowanie zadań  bieżących</t>
  </si>
  <si>
    <t>Szkoły podstawowe</t>
  </si>
  <si>
    <t>Dotacje celowe otrzymane z budżetu państwa na zadania bieżące z zakresu  administracji rządowej oraz inne zadania zlecone ustawami realizowane przez powiat</t>
  </si>
  <si>
    <t>Wpływy z opłat egzaminacyjnych oraz opłat za wydawanie świadectw, dyplomów,zaświadczeń,certyfikatów i ich duplikatów</t>
  </si>
  <si>
    <t>Technika</t>
  </si>
  <si>
    <t>O950</t>
  </si>
  <si>
    <t>O620</t>
  </si>
  <si>
    <t>Wpływy z opłat za  zezwolenia,akredytacje oraz opłaty ewidencyjne,w tym opłaty za częstotliwości</t>
  </si>
  <si>
    <t>Wpływy z tytułu kar i odszkodowań wynikających z umów</t>
  </si>
  <si>
    <t>O570</t>
  </si>
  <si>
    <t>z tego:dochody bieżące</t>
  </si>
  <si>
    <t>Wpływy ze zwrotów niewykorzystanych  dotacji oraz płatności</t>
  </si>
  <si>
    <t>Dotacje celowe  otrzymane z budżetu państwa na zadania bieżące realizowane przez powiat na podstawie  porozumień  z organami administracji rządowej</t>
  </si>
  <si>
    <t>Dotacje celowe otrzymane z budżetu państwa na zadania bieżące realizowane przez powiat na podstawie porozumień z organami administracji rządowej</t>
  </si>
  <si>
    <t>Wpływy z opłat za zezwolenia,akredytacji oraz opłty ewidencyjne,w tym opłaty za częstotliwości</t>
  </si>
  <si>
    <t>O870</t>
  </si>
  <si>
    <t>Wpływy ze sprzedaży składników majątkowych</t>
  </si>
  <si>
    <t>Grzywny, mandaty i inne kary pieniężne od osób fizycznych</t>
  </si>
  <si>
    <t>Dotacje otrzymane z państwowych  funduszy celowych na realizację zadań bieżących jednostek sektora  finansów publicznych</t>
  </si>
  <si>
    <t>Wspieranie rodziny</t>
  </si>
  <si>
    <t>Plan na 2019 rok wg uch.budż</t>
  </si>
  <si>
    <t>Plan na 2019 rok po zmianach</t>
  </si>
  <si>
    <t>OBRONA NARODOWA</t>
  </si>
  <si>
    <t>Pozostałe wydatki obronne</t>
  </si>
  <si>
    <t xml:space="preserve">Dotacje celowe otrzymane z gminy na inwestycje  i zakupy inwestycyjne realizowane na podstawie  porozumień (umów) między jednostkami samorządu terytorialnego </t>
  </si>
  <si>
    <t>O580</t>
  </si>
  <si>
    <t>O900</t>
  </si>
  <si>
    <t>Wpływy z tytułu grzywien i innych kar pieniężnych od osób prawnych i innych jednostek organizacyjnych</t>
  </si>
  <si>
    <t>Odsetki od dotacji oraz płatności wykorzystanych niezgodnie z przeznaczeniem lub wykorzystanych z naruszeniem procedur, o których mowa w art.184 ustawy,pobranych nienależnie lub w nadmiernej wysokości</t>
  </si>
  <si>
    <t>Zwrot dotacji oraz płatności ,w tym wykorzystanych niezgodnie z przeznaczeniem lub wykorzystywanychg z naruszeniem procedur, o których mowa  w art.184 ustawy,pobranych nienależnie lub w nadmiernej wysokości</t>
  </si>
  <si>
    <t xml:space="preserve">KULTURA FIZYCZNA  </t>
  </si>
  <si>
    <t xml:space="preserve">Zadania w zakresie kultury fizycznej </t>
  </si>
  <si>
    <t>Gimnazja specjalne</t>
  </si>
  <si>
    <t>Wykonanie na 30.06.2019r.</t>
  </si>
  <si>
    <t xml:space="preserve">DOCHODY POWIATU PLANOWANE DO REALIZACJI I ZREALIZOWANE W I PÓŁROCZU 2019 ROKU </t>
  </si>
  <si>
    <t>Drogi publiczne powiatowe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</si>
</sst>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</numFmts>
  <fonts count="44">
    <font>
      <sz val="10"/>
      <name val="Arial"/>
      <family val="0"/>
    </font>
    <font>
      <b/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43" fontId="6" fillId="0" borderId="12" xfId="42" applyFont="1" applyBorder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43" fontId="7" fillId="0" borderId="12" xfId="42" applyFont="1" applyBorder="1" applyAlignment="1">
      <alignment wrapText="1"/>
    </xf>
    <xf numFmtId="43" fontId="6" fillId="0" borderId="12" xfId="42" applyFont="1" applyBorder="1" applyAlignment="1">
      <alignment wrapText="1"/>
    </xf>
    <xf numFmtId="43" fontId="7" fillId="0" borderId="12" xfId="42" applyFont="1" applyBorder="1" applyAlignment="1">
      <alignment horizontal="center" wrapText="1"/>
    </xf>
    <xf numFmtId="43" fontId="6" fillId="0" borderId="12" xfId="42" applyFont="1" applyBorder="1" applyAlignment="1">
      <alignment horizontal="center" wrapText="1"/>
    </xf>
    <xf numFmtId="43" fontId="6" fillId="0" borderId="12" xfId="42" applyFont="1" applyBorder="1" applyAlignment="1">
      <alignment horizontal="center" wrapText="1"/>
    </xf>
    <xf numFmtId="43" fontId="6" fillId="0" borderId="12" xfId="42" applyFont="1" applyBorder="1" applyAlignment="1">
      <alignment vertical="center" wrapText="1"/>
    </xf>
    <xf numFmtId="43" fontId="6" fillId="0" borderId="15" xfId="42" applyFont="1" applyFill="1" applyBorder="1" applyAlignment="1">
      <alignment horizontal="center" wrapText="1"/>
    </xf>
    <xf numFmtId="43" fontId="6" fillId="0" borderId="15" xfId="42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43" fontId="7" fillId="0" borderId="12" xfId="42" applyFont="1" applyBorder="1" applyAlignment="1">
      <alignment wrapText="1"/>
    </xf>
    <xf numFmtId="43" fontId="6" fillId="0" borderId="15" xfId="42" applyFont="1" applyBorder="1" applyAlignment="1">
      <alignment horizontal="center" wrapText="1"/>
    </xf>
    <xf numFmtId="0" fontId="7" fillId="0" borderId="0" xfId="0" applyFont="1" applyAlignment="1">
      <alignment/>
    </xf>
    <xf numFmtId="43" fontId="7" fillId="0" borderId="14" xfId="42" applyNumberFormat="1" applyFont="1" applyBorder="1" applyAlignment="1">
      <alignment wrapText="1"/>
    </xf>
    <xf numFmtId="43" fontId="6" fillId="0" borderId="14" xfId="42" applyNumberFormat="1" applyFont="1" applyBorder="1" applyAlignment="1">
      <alignment wrapText="1"/>
    </xf>
    <xf numFmtId="43" fontId="2" fillId="0" borderId="0" xfId="0" applyNumberFormat="1" applyFont="1" applyAlignment="1">
      <alignment/>
    </xf>
    <xf numFmtId="0" fontId="7" fillId="0" borderId="12" xfId="0" applyFont="1" applyBorder="1" applyAlignment="1">
      <alignment/>
    </xf>
    <xf numFmtId="43" fontId="6" fillId="0" borderId="15" xfId="42" applyFont="1" applyBorder="1" applyAlignment="1">
      <alignment wrapText="1"/>
    </xf>
    <xf numFmtId="43" fontId="6" fillId="0" borderId="15" xfId="42" applyNumberFormat="1" applyFont="1" applyBorder="1" applyAlignment="1">
      <alignment wrapText="1"/>
    </xf>
    <xf numFmtId="0" fontId="0" fillId="0" borderId="0" xfId="0" applyAlignment="1">
      <alignment horizontal="right"/>
    </xf>
    <xf numFmtId="43" fontId="6" fillId="0" borderId="15" xfId="42" applyFont="1" applyBorder="1" applyAlignment="1">
      <alignment/>
    </xf>
    <xf numFmtId="43" fontId="7" fillId="0" borderId="12" xfId="42" applyFont="1" applyBorder="1" applyAlignment="1">
      <alignment/>
    </xf>
    <xf numFmtId="0" fontId="7" fillId="0" borderId="12" xfId="0" applyFont="1" applyBorder="1" applyAlignment="1">
      <alignment wrapText="1"/>
    </xf>
    <xf numFmtId="0" fontId="0" fillId="0" borderId="0" xfId="0" applyAlignment="1">
      <alignment vertical="top"/>
    </xf>
    <xf numFmtId="0" fontId="1" fillId="0" borderId="12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43" fontId="7" fillId="0" borderId="17" xfId="42" applyNumberFormat="1" applyFont="1" applyBorder="1" applyAlignment="1">
      <alignment wrapText="1"/>
    </xf>
    <xf numFmtId="43" fontId="7" fillId="0" borderId="18" xfId="42" applyFont="1" applyBorder="1" applyAlignment="1">
      <alignment wrapText="1"/>
    </xf>
    <xf numFmtId="43" fontId="6" fillId="0" borderId="19" xfId="42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2"/>
  <sheetViews>
    <sheetView tabSelected="1" zoomScalePageLayoutView="0" workbookViewId="0" topLeftCell="A121">
      <selection activeCell="F282" sqref="F282:G282"/>
    </sheetView>
  </sheetViews>
  <sheetFormatPr defaultColWidth="9.140625" defaultRowHeight="12.75"/>
  <cols>
    <col min="1" max="1" width="5.28125" style="0" customWidth="1"/>
    <col min="2" max="2" width="6.8515625" style="0" customWidth="1"/>
    <col min="3" max="3" width="6.421875" style="0" customWidth="1"/>
    <col min="4" max="4" width="50.57421875" style="0" customWidth="1"/>
    <col min="5" max="5" width="13.28125" style="0" customWidth="1"/>
    <col min="6" max="6" width="13.8515625" style="0" customWidth="1"/>
    <col min="7" max="7" width="13.28125" style="0" customWidth="1"/>
    <col min="8" max="8" width="9.57421875" style="0" customWidth="1"/>
    <col min="9" max="9" width="11.140625" style="0" customWidth="1"/>
  </cols>
  <sheetData>
    <row r="1" spans="1:9" ht="12.75" customHeight="1">
      <c r="A1" s="50" t="s">
        <v>169</v>
      </c>
      <c r="B1" s="50"/>
      <c r="C1" s="50"/>
      <c r="D1" s="50"/>
      <c r="E1" s="50"/>
      <c r="F1" s="50"/>
      <c r="G1" s="50"/>
      <c r="H1" s="50"/>
      <c r="I1" s="50"/>
    </row>
    <row r="2" spans="1:9" ht="15.75" customHeight="1" thickBot="1">
      <c r="A2" s="51" t="s">
        <v>90</v>
      </c>
      <c r="B2" s="51"/>
      <c r="C2" s="51"/>
      <c r="D2" s="51"/>
      <c r="E2" s="51"/>
      <c r="F2" s="51"/>
      <c r="G2" s="51"/>
      <c r="H2" s="51"/>
      <c r="I2" s="51"/>
    </row>
    <row r="3" spans="1:9" ht="42.75" customHeight="1">
      <c r="A3" s="28" t="s">
        <v>0</v>
      </c>
      <c r="B3" s="27" t="s">
        <v>1</v>
      </c>
      <c r="C3" s="1" t="s">
        <v>2</v>
      </c>
      <c r="D3" s="1" t="s">
        <v>3</v>
      </c>
      <c r="E3" s="1" t="s">
        <v>155</v>
      </c>
      <c r="F3" s="1" t="s">
        <v>156</v>
      </c>
      <c r="G3" s="1" t="s">
        <v>168</v>
      </c>
      <c r="H3" s="1" t="s">
        <v>88</v>
      </c>
      <c r="I3" s="2" t="s">
        <v>83</v>
      </c>
    </row>
    <row r="4" spans="1:9" ht="12.75" customHeight="1">
      <c r="A4" s="15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7">
        <v>9</v>
      </c>
    </row>
    <row r="5" spans="1:9" ht="13.5" customHeight="1">
      <c r="A5" s="5" t="s">
        <v>59</v>
      </c>
      <c r="B5" s="6"/>
      <c r="C5" s="7"/>
      <c r="D5" s="7" t="s">
        <v>4</v>
      </c>
      <c r="E5" s="4">
        <f aca="true" t="shared" si="0" ref="E5:G6">E6</f>
        <v>21545</v>
      </c>
      <c r="F5" s="4">
        <f t="shared" si="0"/>
        <v>21545</v>
      </c>
      <c r="G5" s="4">
        <f t="shared" si="0"/>
        <v>10770</v>
      </c>
      <c r="H5" s="20">
        <f>(G5/F5)*100</f>
        <v>49.988396379670455</v>
      </c>
      <c r="I5" s="34">
        <f>(G5/35399117.03)*100</f>
        <v>0.030424487681070273</v>
      </c>
    </row>
    <row r="6" spans="1:9" ht="12.75" customHeight="1">
      <c r="A6" s="8"/>
      <c r="B6" s="9" t="s">
        <v>87</v>
      </c>
      <c r="C6" s="9"/>
      <c r="D6" s="10" t="s">
        <v>34</v>
      </c>
      <c r="E6" s="19">
        <f t="shared" si="0"/>
        <v>21545</v>
      </c>
      <c r="F6" s="19">
        <f t="shared" si="0"/>
        <v>21545</v>
      </c>
      <c r="G6" s="19">
        <f t="shared" si="0"/>
        <v>10770</v>
      </c>
      <c r="H6" s="30">
        <f>(G6/F6)*100</f>
        <v>49.988396379670455</v>
      </c>
      <c r="I6" s="33">
        <f>(G6/35399117.03)*100</f>
        <v>0.030424487681070273</v>
      </c>
    </row>
    <row r="7" spans="1:9" ht="38.25" customHeight="1">
      <c r="A7" s="8"/>
      <c r="B7" s="9"/>
      <c r="C7" s="9">
        <v>2110</v>
      </c>
      <c r="D7" s="10" t="s">
        <v>5</v>
      </c>
      <c r="E7" s="19">
        <v>21545</v>
      </c>
      <c r="F7" s="19">
        <v>21545</v>
      </c>
      <c r="G7" s="19">
        <v>10770</v>
      </c>
      <c r="H7" s="30">
        <f aca="true" t="shared" si="1" ref="H7:H70">(G7/F7)*100</f>
        <v>49.988396379670455</v>
      </c>
      <c r="I7" s="33">
        <f aca="true" t="shared" si="2" ref="I7:I70">(G7/35399117.03)*100</f>
        <v>0.030424487681070273</v>
      </c>
    </row>
    <row r="8" spans="1:9" ht="13.5" customHeight="1">
      <c r="A8" s="5" t="s">
        <v>60</v>
      </c>
      <c r="B8" s="6"/>
      <c r="C8" s="6"/>
      <c r="D8" s="7" t="s">
        <v>6</v>
      </c>
      <c r="E8" s="4">
        <f aca="true" t="shared" si="3" ref="E8:G9">E9</f>
        <v>125000</v>
      </c>
      <c r="F8" s="4">
        <f t="shared" si="3"/>
        <v>125000</v>
      </c>
      <c r="G8" s="4">
        <f t="shared" si="3"/>
        <v>62558.57</v>
      </c>
      <c r="H8" s="30">
        <f t="shared" si="1"/>
        <v>50.046856</v>
      </c>
      <c r="I8" s="33">
        <f t="shared" si="2"/>
        <v>0.17672353224794543</v>
      </c>
    </row>
    <row r="9" spans="1:9" ht="12.75">
      <c r="A9" s="8"/>
      <c r="B9" s="9" t="s">
        <v>69</v>
      </c>
      <c r="C9" s="9"/>
      <c r="D9" s="10" t="s">
        <v>7</v>
      </c>
      <c r="E9" s="19">
        <f t="shared" si="3"/>
        <v>125000</v>
      </c>
      <c r="F9" s="19">
        <f t="shared" si="3"/>
        <v>125000</v>
      </c>
      <c r="G9" s="19">
        <f t="shared" si="3"/>
        <v>62558.57</v>
      </c>
      <c r="H9" s="30">
        <f t="shared" si="1"/>
        <v>50.046856</v>
      </c>
      <c r="I9" s="33">
        <f t="shared" si="2"/>
        <v>0.17672353224794543</v>
      </c>
    </row>
    <row r="10" spans="1:9" ht="34.5" customHeight="1">
      <c r="A10" s="8"/>
      <c r="B10" s="9"/>
      <c r="C10" s="9">
        <v>2460</v>
      </c>
      <c r="D10" s="10" t="s">
        <v>57</v>
      </c>
      <c r="E10" s="19">
        <v>125000</v>
      </c>
      <c r="F10" s="19">
        <v>125000</v>
      </c>
      <c r="G10" s="19">
        <v>62558.57</v>
      </c>
      <c r="H10" s="30">
        <f t="shared" si="1"/>
        <v>50.046856</v>
      </c>
      <c r="I10" s="33">
        <f t="shared" si="2"/>
        <v>0.17672353224794543</v>
      </c>
    </row>
    <row r="11" spans="1:9" ht="13.5" customHeight="1">
      <c r="A11" s="11">
        <v>600</v>
      </c>
      <c r="B11" s="12"/>
      <c r="C11" s="12"/>
      <c r="D11" s="13" t="s">
        <v>99</v>
      </c>
      <c r="E11" s="20">
        <f>E14+E17</f>
        <v>174</v>
      </c>
      <c r="F11" s="20">
        <f>F14+F17+F12</f>
        <v>5377394</v>
      </c>
      <c r="G11" s="20">
        <f>G14+G17</f>
        <v>0</v>
      </c>
      <c r="H11" s="30">
        <f t="shared" si="1"/>
        <v>0</v>
      </c>
      <c r="I11" s="33">
        <f t="shared" si="2"/>
        <v>0</v>
      </c>
    </row>
    <row r="12" spans="1:9" ht="13.5" customHeight="1">
      <c r="A12" s="11"/>
      <c r="B12" s="29">
        <v>60014</v>
      </c>
      <c r="C12" s="12"/>
      <c r="D12" s="14" t="s">
        <v>170</v>
      </c>
      <c r="E12" s="30">
        <v>0</v>
      </c>
      <c r="F12" s="30">
        <f>F13</f>
        <v>10000</v>
      </c>
      <c r="G12" s="30">
        <v>0</v>
      </c>
      <c r="H12" s="30">
        <f t="shared" si="1"/>
        <v>0</v>
      </c>
      <c r="I12" s="33">
        <f t="shared" si="2"/>
        <v>0</v>
      </c>
    </row>
    <row r="13" spans="1:9" ht="37.5" customHeight="1">
      <c r="A13" s="11"/>
      <c r="B13" s="12"/>
      <c r="C13" s="29">
        <v>6300</v>
      </c>
      <c r="D13" s="10" t="s">
        <v>131</v>
      </c>
      <c r="E13" s="30">
        <v>0</v>
      </c>
      <c r="F13" s="30">
        <v>10000</v>
      </c>
      <c r="G13" s="30"/>
      <c r="H13" s="30">
        <f t="shared" si="1"/>
        <v>0</v>
      </c>
      <c r="I13" s="33">
        <f t="shared" si="2"/>
        <v>0</v>
      </c>
    </row>
    <row r="14" spans="1:9" ht="13.5" customHeight="1">
      <c r="A14" s="8"/>
      <c r="B14" s="9">
        <v>60078</v>
      </c>
      <c r="C14" s="9"/>
      <c r="D14" s="10" t="s">
        <v>100</v>
      </c>
      <c r="E14" s="19">
        <v>0</v>
      </c>
      <c r="F14" s="19">
        <f>F15+F16</f>
        <v>5367220</v>
      </c>
      <c r="G14" s="19">
        <f>G15+G16</f>
        <v>0</v>
      </c>
      <c r="H14" s="30">
        <f t="shared" si="1"/>
        <v>0</v>
      </c>
      <c r="I14" s="33">
        <f t="shared" si="2"/>
        <v>0</v>
      </c>
    </row>
    <row r="15" spans="1:9" ht="33.75" customHeight="1">
      <c r="A15" s="8"/>
      <c r="B15" s="9"/>
      <c r="C15" s="9">
        <v>6300</v>
      </c>
      <c r="D15" s="10" t="s">
        <v>131</v>
      </c>
      <c r="E15" s="19">
        <v>0</v>
      </c>
      <c r="F15" s="19">
        <v>520000</v>
      </c>
      <c r="G15" s="19"/>
      <c r="H15" s="30">
        <f t="shared" si="1"/>
        <v>0</v>
      </c>
      <c r="I15" s="33">
        <f t="shared" si="2"/>
        <v>0</v>
      </c>
    </row>
    <row r="16" spans="1:9" ht="24.75" customHeight="1">
      <c r="A16" s="8"/>
      <c r="B16" s="9"/>
      <c r="C16" s="9">
        <v>6430</v>
      </c>
      <c r="D16" s="10" t="s">
        <v>102</v>
      </c>
      <c r="E16" s="19">
        <v>0</v>
      </c>
      <c r="F16" s="19">
        <v>4847220</v>
      </c>
      <c r="G16" s="19">
        <v>0</v>
      </c>
      <c r="H16" s="30">
        <f t="shared" si="1"/>
        <v>0</v>
      </c>
      <c r="I16" s="33">
        <f t="shared" si="2"/>
        <v>0</v>
      </c>
    </row>
    <row r="17" spans="1:9" ht="12.75" customHeight="1">
      <c r="A17" s="8"/>
      <c r="B17" s="9">
        <v>60095</v>
      </c>
      <c r="C17" s="9"/>
      <c r="D17" s="10" t="s">
        <v>34</v>
      </c>
      <c r="E17" s="19">
        <f>E18</f>
        <v>174</v>
      </c>
      <c r="F17" s="19">
        <f>F18</f>
        <v>174</v>
      </c>
      <c r="G17" s="19">
        <f>G18</f>
        <v>0</v>
      </c>
      <c r="H17" s="30">
        <f t="shared" si="1"/>
        <v>0</v>
      </c>
      <c r="I17" s="33">
        <f t="shared" si="2"/>
        <v>0</v>
      </c>
    </row>
    <row r="18" spans="1:9" ht="33.75" customHeight="1">
      <c r="A18" s="8"/>
      <c r="B18" s="9"/>
      <c r="C18" s="9">
        <v>2110</v>
      </c>
      <c r="D18" s="10" t="s">
        <v>5</v>
      </c>
      <c r="E18" s="19">
        <v>174</v>
      </c>
      <c r="F18" s="19">
        <v>174</v>
      </c>
      <c r="G18" s="19">
        <v>0</v>
      </c>
      <c r="H18" s="30">
        <f t="shared" si="1"/>
        <v>0</v>
      </c>
      <c r="I18" s="33">
        <f t="shared" si="2"/>
        <v>0</v>
      </c>
    </row>
    <row r="19" spans="1:9" ht="12.75">
      <c r="A19" s="5">
        <v>700</v>
      </c>
      <c r="B19" s="6"/>
      <c r="C19" s="6"/>
      <c r="D19" s="7" t="s">
        <v>10</v>
      </c>
      <c r="E19" s="4">
        <f>E20</f>
        <v>1898117</v>
      </c>
      <c r="F19" s="4">
        <f>F20</f>
        <v>1935917</v>
      </c>
      <c r="G19" s="4">
        <f>G20</f>
        <v>1086355.6099999999</v>
      </c>
      <c r="H19" s="30">
        <f t="shared" si="1"/>
        <v>56.11581539911059</v>
      </c>
      <c r="I19" s="33">
        <f t="shared" si="2"/>
        <v>3.0688777041510287</v>
      </c>
    </row>
    <row r="20" spans="1:9" ht="12.75" customHeight="1">
      <c r="A20" s="8"/>
      <c r="B20" s="9">
        <v>70005</v>
      </c>
      <c r="C20" s="9"/>
      <c r="D20" s="10" t="s">
        <v>11</v>
      </c>
      <c r="E20" s="19">
        <f>E23+E24+E27+E28+E21+E22</f>
        <v>1898117</v>
      </c>
      <c r="F20" s="19">
        <f>F23+F24+F27+F28+F21+F22+F25</f>
        <v>1935917</v>
      </c>
      <c r="G20" s="19">
        <f>G23+G24+G27+G28+G21+G22+G25</f>
        <v>1086355.6099999999</v>
      </c>
      <c r="H20" s="30">
        <f t="shared" si="1"/>
        <v>56.11581539911059</v>
      </c>
      <c r="I20" s="33">
        <f t="shared" si="2"/>
        <v>3.0688777041510287</v>
      </c>
    </row>
    <row r="21" spans="1:9" ht="12.75" customHeight="1">
      <c r="A21" s="8"/>
      <c r="B21" s="9"/>
      <c r="C21" s="9" t="s">
        <v>117</v>
      </c>
      <c r="D21" s="10" t="s">
        <v>121</v>
      </c>
      <c r="E21" s="19">
        <v>666</v>
      </c>
      <c r="F21" s="19">
        <v>666</v>
      </c>
      <c r="G21" s="19">
        <v>663.13</v>
      </c>
      <c r="H21" s="30">
        <f t="shared" si="1"/>
        <v>99.56906906906907</v>
      </c>
      <c r="I21" s="33">
        <f t="shared" si="2"/>
        <v>0.0018732953125300028</v>
      </c>
    </row>
    <row r="22" spans="1:9" ht="12.75" customHeight="1">
      <c r="A22" s="8"/>
      <c r="B22" s="9"/>
      <c r="C22" s="9" t="s">
        <v>62</v>
      </c>
      <c r="D22" s="10" t="s">
        <v>8</v>
      </c>
      <c r="E22" s="19">
        <v>0</v>
      </c>
      <c r="F22" s="19">
        <v>0</v>
      </c>
      <c r="G22" s="19">
        <v>0</v>
      </c>
      <c r="H22" s="30">
        <v>0</v>
      </c>
      <c r="I22" s="33">
        <f t="shared" si="2"/>
        <v>0</v>
      </c>
    </row>
    <row r="23" spans="1:9" ht="36" customHeight="1">
      <c r="A23" s="8"/>
      <c r="B23" s="9"/>
      <c r="C23" s="9" t="s">
        <v>63</v>
      </c>
      <c r="D23" s="10" t="s">
        <v>113</v>
      </c>
      <c r="E23" s="19">
        <v>5700</v>
      </c>
      <c r="F23" s="19">
        <v>5700</v>
      </c>
      <c r="G23" s="19">
        <v>2946.18</v>
      </c>
      <c r="H23" s="30">
        <f t="shared" si="1"/>
        <v>51.687368421052625</v>
      </c>
      <c r="I23" s="33">
        <f t="shared" si="2"/>
        <v>0.008322749964365425</v>
      </c>
    </row>
    <row r="24" spans="1:9" ht="24" customHeight="1">
      <c r="A24" s="8"/>
      <c r="B24" s="9"/>
      <c r="C24" s="9" t="s">
        <v>72</v>
      </c>
      <c r="D24" s="10" t="s">
        <v>86</v>
      </c>
      <c r="E24" s="21">
        <v>1140000</v>
      </c>
      <c r="F24" s="21">
        <v>1140000</v>
      </c>
      <c r="G24" s="21">
        <v>656500</v>
      </c>
      <c r="H24" s="30">
        <f t="shared" si="1"/>
        <v>57.58771929824561</v>
      </c>
      <c r="I24" s="33">
        <f t="shared" si="2"/>
        <v>1.8545660318126866</v>
      </c>
    </row>
    <row r="25" spans="1:9" ht="15" customHeight="1">
      <c r="A25" s="8"/>
      <c r="B25" s="9"/>
      <c r="C25" s="9" t="s">
        <v>65</v>
      </c>
      <c r="D25" s="10" t="s">
        <v>112</v>
      </c>
      <c r="E25" s="21">
        <v>0</v>
      </c>
      <c r="F25" s="21">
        <v>0</v>
      </c>
      <c r="G25" s="21">
        <v>2.42</v>
      </c>
      <c r="H25" s="30">
        <v>0</v>
      </c>
      <c r="I25" s="33">
        <f t="shared" si="2"/>
        <v>6.836328708281343E-06</v>
      </c>
    </row>
    <row r="26" spans="1:9" ht="15" customHeight="1">
      <c r="A26" s="8"/>
      <c r="B26" s="9"/>
      <c r="C26" s="9" t="s">
        <v>118</v>
      </c>
      <c r="D26" s="10" t="s">
        <v>122</v>
      </c>
      <c r="E26" s="21">
        <v>0</v>
      </c>
      <c r="F26" s="21">
        <v>0</v>
      </c>
      <c r="G26" s="21">
        <v>0</v>
      </c>
      <c r="H26" s="30">
        <v>0</v>
      </c>
      <c r="I26" s="33">
        <f t="shared" si="2"/>
        <v>0</v>
      </c>
    </row>
    <row r="27" spans="1:9" ht="36.75" customHeight="1">
      <c r="A27" s="8"/>
      <c r="B27" s="9"/>
      <c r="C27" s="9">
        <v>2110</v>
      </c>
      <c r="D27" s="10" t="s">
        <v>5</v>
      </c>
      <c r="E27" s="21">
        <v>123364</v>
      </c>
      <c r="F27" s="21">
        <v>161164</v>
      </c>
      <c r="G27" s="21">
        <v>65120</v>
      </c>
      <c r="H27" s="30">
        <f t="shared" si="1"/>
        <v>40.406046015239134</v>
      </c>
      <c r="I27" s="33">
        <f t="shared" si="2"/>
        <v>0.18395939069557068</v>
      </c>
    </row>
    <row r="28" spans="1:9" ht="24" customHeight="1">
      <c r="A28" s="8"/>
      <c r="B28" s="9"/>
      <c r="C28" s="9">
        <v>2360</v>
      </c>
      <c r="D28" s="10" t="s">
        <v>12</v>
      </c>
      <c r="E28" s="19">
        <v>628387</v>
      </c>
      <c r="F28" s="19">
        <v>628387</v>
      </c>
      <c r="G28" s="19">
        <v>361123.88</v>
      </c>
      <c r="H28" s="30">
        <f t="shared" si="1"/>
        <v>57.46838811114807</v>
      </c>
      <c r="I28" s="33">
        <f t="shared" si="2"/>
        <v>1.020149400037168</v>
      </c>
    </row>
    <row r="29" spans="1:9" ht="12.75">
      <c r="A29" s="5">
        <v>710</v>
      </c>
      <c r="B29" s="6"/>
      <c r="C29" s="6"/>
      <c r="D29" s="7" t="s">
        <v>13</v>
      </c>
      <c r="E29" s="4">
        <f>E30+E35</f>
        <v>1278810</v>
      </c>
      <c r="F29" s="4">
        <f>F30+F35</f>
        <v>1518810</v>
      </c>
      <c r="G29" s="4">
        <f>G30+G35</f>
        <v>657358.15</v>
      </c>
      <c r="H29" s="30">
        <f t="shared" si="1"/>
        <v>43.28113128041032</v>
      </c>
      <c r="I29" s="33">
        <f t="shared" si="2"/>
        <v>1.856990244821369</v>
      </c>
    </row>
    <row r="30" spans="1:9" ht="12.75">
      <c r="A30" s="8"/>
      <c r="B30" s="9">
        <v>71012</v>
      </c>
      <c r="C30" s="9"/>
      <c r="D30" s="10" t="s">
        <v>108</v>
      </c>
      <c r="E30" s="19">
        <f>E32+E33+E34+E31</f>
        <v>818561</v>
      </c>
      <c r="F30" s="19">
        <f>F32+F33+F34+F31</f>
        <v>1058561</v>
      </c>
      <c r="G30" s="19">
        <f>G32+G33+G34+G31</f>
        <v>416981.68</v>
      </c>
      <c r="H30" s="30">
        <f t="shared" si="1"/>
        <v>39.39136998245731</v>
      </c>
      <c r="I30" s="33">
        <f t="shared" si="2"/>
        <v>1.1779437313270182</v>
      </c>
    </row>
    <row r="31" spans="1:9" ht="12.75">
      <c r="A31" s="8"/>
      <c r="B31" s="9"/>
      <c r="C31" s="9" t="s">
        <v>62</v>
      </c>
      <c r="D31" s="10" t="s">
        <v>8</v>
      </c>
      <c r="E31" s="19">
        <v>640000</v>
      </c>
      <c r="F31" s="19">
        <v>640000</v>
      </c>
      <c r="G31" s="19">
        <v>348998.68</v>
      </c>
      <c r="H31" s="30">
        <f t="shared" si="1"/>
        <v>54.531043749999995</v>
      </c>
      <c r="I31" s="33">
        <f t="shared" si="2"/>
        <v>0.9858965682794603</v>
      </c>
    </row>
    <row r="32" spans="1:9" ht="12.75">
      <c r="A32" s="8"/>
      <c r="B32" s="9"/>
      <c r="C32" s="9" t="s">
        <v>65</v>
      </c>
      <c r="D32" s="10" t="s">
        <v>112</v>
      </c>
      <c r="E32" s="19">
        <v>750</v>
      </c>
      <c r="F32" s="19">
        <v>750</v>
      </c>
      <c r="G32" s="19">
        <v>316.6</v>
      </c>
      <c r="H32" s="30">
        <f t="shared" si="1"/>
        <v>42.21333333333334</v>
      </c>
      <c r="I32" s="33">
        <f t="shared" si="2"/>
        <v>0.0008943725905131709</v>
      </c>
    </row>
    <row r="33" spans="1:9" ht="12.75">
      <c r="A33" s="8"/>
      <c r="B33" s="9"/>
      <c r="C33" s="9" t="s">
        <v>66</v>
      </c>
      <c r="D33" s="10" t="s">
        <v>9</v>
      </c>
      <c r="E33" s="19">
        <v>16280</v>
      </c>
      <c r="F33" s="19">
        <v>16280</v>
      </c>
      <c r="G33" s="19">
        <v>6898.4</v>
      </c>
      <c r="H33" s="30">
        <f t="shared" si="1"/>
        <v>42.37346437346437</v>
      </c>
      <c r="I33" s="33">
        <f t="shared" si="2"/>
        <v>0.019487491719507442</v>
      </c>
    </row>
    <row r="34" spans="1:9" ht="36.75" customHeight="1">
      <c r="A34" s="8"/>
      <c r="B34" s="9"/>
      <c r="C34" s="9">
        <v>2110</v>
      </c>
      <c r="D34" s="10" t="s">
        <v>5</v>
      </c>
      <c r="E34" s="19">
        <v>161531</v>
      </c>
      <c r="F34" s="19">
        <v>401531</v>
      </c>
      <c r="G34" s="19">
        <v>60768</v>
      </c>
      <c r="H34" s="30">
        <f t="shared" si="1"/>
        <v>15.134074330500011</v>
      </c>
      <c r="I34" s="33">
        <f t="shared" si="2"/>
        <v>0.17166529873753744</v>
      </c>
    </row>
    <row r="35" spans="1:9" ht="12.75">
      <c r="A35" s="8"/>
      <c r="B35" s="9">
        <v>71015</v>
      </c>
      <c r="C35" s="9"/>
      <c r="D35" s="10" t="s">
        <v>14</v>
      </c>
      <c r="E35" s="19">
        <f>E36+E37+E38+E39</f>
        <v>460249</v>
      </c>
      <c r="F35" s="19">
        <f>F36+F37+F38+F39</f>
        <v>460249</v>
      </c>
      <c r="G35" s="19">
        <f>G36+G37+G38+G39</f>
        <v>240376.47</v>
      </c>
      <c r="H35" s="30">
        <f t="shared" si="1"/>
        <v>52.22748338399431</v>
      </c>
      <c r="I35" s="33">
        <f t="shared" si="2"/>
        <v>0.6790465134943509</v>
      </c>
    </row>
    <row r="36" spans="1:9" ht="12.75">
      <c r="A36" s="8"/>
      <c r="B36" s="9"/>
      <c r="C36" s="9" t="s">
        <v>65</v>
      </c>
      <c r="D36" s="10" t="s">
        <v>112</v>
      </c>
      <c r="E36" s="19">
        <v>200</v>
      </c>
      <c r="F36" s="19">
        <v>200</v>
      </c>
      <c r="G36" s="19">
        <v>94.13</v>
      </c>
      <c r="H36" s="30">
        <f t="shared" si="1"/>
        <v>47.065</v>
      </c>
      <c r="I36" s="33">
        <f t="shared" si="2"/>
        <v>0.00026591058731839786</v>
      </c>
    </row>
    <row r="37" spans="1:9" ht="12.75">
      <c r="A37" s="8"/>
      <c r="B37" s="9"/>
      <c r="C37" s="9" t="s">
        <v>66</v>
      </c>
      <c r="D37" s="10" t="s">
        <v>9</v>
      </c>
      <c r="E37" s="19">
        <v>100</v>
      </c>
      <c r="F37" s="19">
        <v>100</v>
      </c>
      <c r="G37" s="19">
        <v>39</v>
      </c>
      <c r="H37" s="30">
        <f t="shared" si="1"/>
        <v>39</v>
      </c>
      <c r="I37" s="33">
        <f t="shared" si="2"/>
        <v>0.00011017223951362495</v>
      </c>
    </row>
    <row r="38" spans="1:9" ht="35.25" customHeight="1">
      <c r="A38" s="8"/>
      <c r="B38" s="9"/>
      <c r="C38" s="9">
        <v>2110</v>
      </c>
      <c r="D38" s="10" t="s">
        <v>5</v>
      </c>
      <c r="E38" s="19">
        <v>459949</v>
      </c>
      <c r="F38" s="19">
        <v>459949</v>
      </c>
      <c r="G38" s="19">
        <v>239151</v>
      </c>
      <c r="H38" s="30">
        <f t="shared" si="1"/>
        <v>51.99511250160344</v>
      </c>
      <c r="I38" s="33">
        <f t="shared" si="2"/>
        <v>0.6755846474852031</v>
      </c>
    </row>
    <row r="39" spans="1:9" ht="24" customHeight="1">
      <c r="A39" s="8"/>
      <c r="B39" s="9"/>
      <c r="C39" s="9">
        <v>2360</v>
      </c>
      <c r="D39" s="10" t="s">
        <v>12</v>
      </c>
      <c r="E39" s="19">
        <v>0</v>
      </c>
      <c r="F39" s="19">
        <v>0</v>
      </c>
      <c r="G39" s="19">
        <v>1092.34</v>
      </c>
      <c r="H39" s="30">
        <v>0</v>
      </c>
      <c r="I39" s="33">
        <f t="shared" si="2"/>
        <v>0.0030857831823157197</v>
      </c>
    </row>
    <row r="40" spans="1:9" ht="12.75">
      <c r="A40" s="5">
        <v>750</v>
      </c>
      <c r="B40" s="6"/>
      <c r="C40" s="6"/>
      <c r="D40" s="7" t="s">
        <v>15</v>
      </c>
      <c r="E40" s="4">
        <f>E41+E50+E53</f>
        <v>107500</v>
      </c>
      <c r="F40" s="4">
        <f>F41+F50+F53</f>
        <v>255339.11</v>
      </c>
      <c r="G40" s="4">
        <f>G41+G50+G53</f>
        <v>203047.19</v>
      </c>
      <c r="H40" s="30">
        <f t="shared" si="1"/>
        <v>79.5205990966288</v>
      </c>
      <c r="I40" s="33">
        <f t="shared" si="2"/>
        <v>0.5735939397243208</v>
      </c>
    </row>
    <row r="41" spans="1:9" ht="12.75">
      <c r="A41" s="8"/>
      <c r="B41" s="9">
        <v>75020</v>
      </c>
      <c r="C41" s="9"/>
      <c r="D41" s="10" t="s">
        <v>16</v>
      </c>
      <c r="E41" s="19">
        <f>E42+E43+E46+E49+E45+E48</f>
        <v>97500</v>
      </c>
      <c r="F41" s="19">
        <f>F42+F43+F46+F49+F45+F48+F47</f>
        <v>191339.11</v>
      </c>
      <c r="G41" s="19">
        <f>G42+G43+G46+G49+G45+G48+G44+G47</f>
        <v>141091.02</v>
      </c>
      <c r="H41" s="30">
        <f t="shared" si="1"/>
        <v>73.73872492664987</v>
      </c>
      <c r="I41" s="33">
        <f t="shared" si="2"/>
        <v>0.3985721448374781</v>
      </c>
    </row>
    <row r="42" spans="1:9" ht="12.75">
      <c r="A42" s="8"/>
      <c r="B42" s="9"/>
      <c r="C42" s="9" t="s">
        <v>62</v>
      </c>
      <c r="D42" s="10" t="s">
        <v>8</v>
      </c>
      <c r="E42" s="19">
        <v>1000</v>
      </c>
      <c r="F42" s="19">
        <v>1000</v>
      </c>
      <c r="G42" s="19">
        <v>720</v>
      </c>
      <c r="H42" s="30">
        <f t="shared" si="1"/>
        <v>72</v>
      </c>
      <c r="I42" s="33">
        <f t="shared" si="2"/>
        <v>0.0020339490371746147</v>
      </c>
    </row>
    <row r="43" spans="1:9" ht="36">
      <c r="A43" s="8"/>
      <c r="B43" s="9"/>
      <c r="C43" s="9" t="s">
        <v>63</v>
      </c>
      <c r="D43" s="10" t="s">
        <v>114</v>
      </c>
      <c r="E43" s="19">
        <v>54500</v>
      </c>
      <c r="F43" s="19">
        <v>54500</v>
      </c>
      <c r="G43" s="19">
        <v>12375.75</v>
      </c>
      <c r="H43" s="30">
        <f t="shared" si="1"/>
        <v>22.707798165137618</v>
      </c>
      <c r="I43" s="33">
        <f t="shared" si="2"/>
        <v>0.03496061777335241</v>
      </c>
    </row>
    <row r="44" spans="1:9" ht="24">
      <c r="A44" s="8"/>
      <c r="B44" s="9"/>
      <c r="C44" s="9" t="s">
        <v>72</v>
      </c>
      <c r="D44" s="10" t="s">
        <v>86</v>
      </c>
      <c r="E44" s="19">
        <v>0</v>
      </c>
      <c r="F44" s="19">
        <v>0</v>
      </c>
      <c r="G44" s="19">
        <v>0</v>
      </c>
      <c r="H44" s="30">
        <v>0</v>
      </c>
      <c r="I44" s="33">
        <f t="shared" si="2"/>
        <v>0</v>
      </c>
    </row>
    <row r="45" spans="1:9" ht="12.75" customHeight="1">
      <c r="A45" s="8"/>
      <c r="B45" s="9"/>
      <c r="C45" s="9" t="s">
        <v>64</v>
      </c>
      <c r="D45" s="10" t="s">
        <v>31</v>
      </c>
      <c r="E45" s="19">
        <v>0</v>
      </c>
      <c r="F45" s="19">
        <v>0</v>
      </c>
      <c r="G45" s="19">
        <v>6.42</v>
      </c>
      <c r="H45" s="30">
        <v>0</v>
      </c>
      <c r="I45" s="33">
        <f t="shared" si="2"/>
        <v>1.8136045581473644E-05</v>
      </c>
    </row>
    <row r="46" spans="1:9" ht="13.5" customHeight="1">
      <c r="A46" s="8"/>
      <c r="B46" s="9"/>
      <c r="C46" s="9" t="s">
        <v>65</v>
      </c>
      <c r="D46" s="10" t="s">
        <v>112</v>
      </c>
      <c r="E46" s="19">
        <v>35000</v>
      </c>
      <c r="F46" s="19">
        <v>35000</v>
      </c>
      <c r="G46" s="19">
        <v>31757.75</v>
      </c>
      <c r="H46" s="30">
        <f t="shared" si="1"/>
        <v>90.73642857142858</v>
      </c>
      <c r="I46" s="33">
        <f t="shared" si="2"/>
        <v>0.0897133958824057</v>
      </c>
    </row>
    <row r="47" spans="1:9" ht="13.5" customHeight="1">
      <c r="A47" s="8"/>
      <c r="B47" s="9"/>
      <c r="C47" s="9" t="s">
        <v>118</v>
      </c>
      <c r="D47" s="10" t="s">
        <v>122</v>
      </c>
      <c r="E47" s="19">
        <v>0</v>
      </c>
      <c r="F47" s="19">
        <v>93839.11</v>
      </c>
      <c r="G47" s="19">
        <v>93839.11</v>
      </c>
      <c r="H47" s="30">
        <f t="shared" si="1"/>
        <v>100</v>
      </c>
      <c r="I47" s="33">
        <f t="shared" si="2"/>
        <v>0.26508884365808716</v>
      </c>
    </row>
    <row r="48" spans="1:9" ht="13.5" customHeight="1">
      <c r="A48" s="8"/>
      <c r="B48" s="9"/>
      <c r="C48" s="9" t="s">
        <v>140</v>
      </c>
      <c r="D48" s="36" t="s">
        <v>143</v>
      </c>
      <c r="E48" s="19">
        <v>0</v>
      </c>
      <c r="F48" s="19">
        <v>0</v>
      </c>
      <c r="G48" s="19">
        <v>0</v>
      </c>
      <c r="H48" s="30">
        <v>0</v>
      </c>
      <c r="I48" s="33">
        <f t="shared" si="2"/>
        <v>0</v>
      </c>
    </row>
    <row r="49" spans="1:9" ht="12.75" customHeight="1">
      <c r="A49" s="8"/>
      <c r="B49" s="9"/>
      <c r="C49" s="9" t="s">
        <v>66</v>
      </c>
      <c r="D49" s="10" t="s">
        <v>9</v>
      </c>
      <c r="E49" s="19">
        <v>7000</v>
      </c>
      <c r="F49" s="19">
        <v>7000</v>
      </c>
      <c r="G49" s="19">
        <v>2391.99</v>
      </c>
      <c r="H49" s="30">
        <f t="shared" si="1"/>
        <v>34.17128571428571</v>
      </c>
      <c r="I49" s="33">
        <f t="shared" si="2"/>
        <v>0.006757202440876814</v>
      </c>
    </row>
    <row r="50" spans="1:9" ht="15" customHeight="1">
      <c r="A50" s="8"/>
      <c r="B50" s="9">
        <v>75075</v>
      </c>
      <c r="C50" s="9"/>
      <c r="D50" s="10" t="s">
        <v>70</v>
      </c>
      <c r="E50" s="19">
        <f>E52+E51</f>
        <v>0</v>
      </c>
      <c r="F50" s="19">
        <f>F52+F51</f>
        <v>54000</v>
      </c>
      <c r="G50" s="19">
        <f>G52+G51</f>
        <v>54000</v>
      </c>
      <c r="H50" s="30">
        <f t="shared" si="1"/>
        <v>100</v>
      </c>
      <c r="I50" s="33">
        <f t="shared" si="2"/>
        <v>0.1525461777880961</v>
      </c>
    </row>
    <row r="51" spans="1:9" ht="48.75" customHeight="1">
      <c r="A51" s="8"/>
      <c r="B51" s="9"/>
      <c r="C51" s="9">
        <v>2057</v>
      </c>
      <c r="D51" s="10" t="s">
        <v>111</v>
      </c>
      <c r="E51" s="19">
        <v>0</v>
      </c>
      <c r="F51" s="19">
        <v>0</v>
      </c>
      <c r="G51" s="19">
        <v>0</v>
      </c>
      <c r="H51" s="30">
        <v>0</v>
      </c>
      <c r="I51" s="33">
        <f t="shared" si="2"/>
        <v>0</v>
      </c>
    </row>
    <row r="52" spans="1:9" ht="23.25" customHeight="1">
      <c r="A52" s="8"/>
      <c r="B52" s="9"/>
      <c r="C52" s="9">
        <v>2310</v>
      </c>
      <c r="D52" s="10" t="s">
        <v>27</v>
      </c>
      <c r="E52" s="19">
        <v>0</v>
      </c>
      <c r="F52" s="19">
        <v>54000</v>
      </c>
      <c r="G52" s="19">
        <v>54000</v>
      </c>
      <c r="H52" s="30">
        <f t="shared" si="1"/>
        <v>100</v>
      </c>
      <c r="I52" s="33">
        <f t="shared" si="2"/>
        <v>0.1525461777880961</v>
      </c>
    </row>
    <row r="53" spans="1:9" ht="14.25" customHeight="1">
      <c r="A53" s="8"/>
      <c r="B53" s="9">
        <v>75095</v>
      </c>
      <c r="C53" s="9"/>
      <c r="D53" s="10" t="s">
        <v>34</v>
      </c>
      <c r="E53" s="19">
        <f>E54+E55</f>
        <v>10000</v>
      </c>
      <c r="F53" s="19">
        <f>F54+F55</f>
        <v>10000</v>
      </c>
      <c r="G53" s="19">
        <f>G54+G55</f>
        <v>7956.17</v>
      </c>
      <c r="H53" s="30">
        <f t="shared" si="1"/>
        <v>79.5617</v>
      </c>
      <c r="I53" s="33">
        <f t="shared" si="2"/>
        <v>0.0224756170987466</v>
      </c>
    </row>
    <row r="54" spans="1:9" ht="12.75" customHeight="1">
      <c r="A54" s="8"/>
      <c r="B54" s="9"/>
      <c r="C54" s="9" t="s">
        <v>65</v>
      </c>
      <c r="D54" s="10" t="s">
        <v>112</v>
      </c>
      <c r="E54" s="19">
        <v>0</v>
      </c>
      <c r="F54" s="19">
        <v>0</v>
      </c>
      <c r="G54" s="19">
        <v>1268.47</v>
      </c>
      <c r="H54" s="30">
        <v>0</v>
      </c>
      <c r="I54" s="33">
        <f t="shared" si="2"/>
        <v>0.00358333796553456</v>
      </c>
    </row>
    <row r="55" spans="1:9" ht="15" customHeight="1">
      <c r="A55" s="8"/>
      <c r="B55" s="9"/>
      <c r="C55" s="9" t="s">
        <v>66</v>
      </c>
      <c r="D55" s="10" t="s">
        <v>9</v>
      </c>
      <c r="E55" s="19">
        <v>10000</v>
      </c>
      <c r="F55" s="19">
        <v>10000</v>
      </c>
      <c r="G55" s="19">
        <v>6687.7</v>
      </c>
      <c r="H55" s="30">
        <f t="shared" si="1"/>
        <v>66.877</v>
      </c>
      <c r="I55" s="33">
        <f t="shared" si="2"/>
        <v>0.01889227913321204</v>
      </c>
    </row>
    <row r="56" spans="1:9" ht="12.75" customHeight="1">
      <c r="A56" s="11">
        <v>752</v>
      </c>
      <c r="B56" s="9"/>
      <c r="C56" s="9"/>
      <c r="D56" s="13" t="s">
        <v>157</v>
      </c>
      <c r="E56" s="20">
        <f>E57</f>
        <v>1200</v>
      </c>
      <c r="F56" s="20">
        <f>F57</f>
        <v>1200</v>
      </c>
      <c r="G56" s="20">
        <f>G58</f>
        <v>1200</v>
      </c>
      <c r="H56" s="30">
        <f t="shared" si="1"/>
        <v>100</v>
      </c>
      <c r="I56" s="33">
        <f t="shared" si="2"/>
        <v>0.0033899150619576906</v>
      </c>
    </row>
    <row r="57" spans="1:9" ht="14.25" customHeight="1">
      <c r="A57" s="8"/>
      <c r="B57" s="9">
        <v>75212</v>
      </c>
      <c r="C57" s="9"/>
      <c r="D57" s="10" t="s">
        <v>158</v>
      </c>
      <c r="E57" s="19">
        <f>E58</f>
        <v>1200</v>
      </c>
      <c r="F57" s="19">
        <v>1200</v>
      </c>
      <c r="G57" s="19">
        <f>G58</f>
        <v>1200</v>
      </c>
      <c r="H57" s="30">
        <f t="shared" si="1"/>
        <v>100</v>
      </c>
      <c r="I57" s="33">
        <f t="shared" si="2"/>
        <v>0.0033899150619576906</v>
      </c>
    </row>
    <row r="58" spans="1:9" ht="36.75" customHeight="1">
      <c r="A58" s="8"/>
      <c r="B58" s="9"/>
      <c r="C58" s="9">
        <v>2110</v>
      </c>
      <c r="D58" s="10" t="s">
        <v>5</v>
      </c>
      <c r="E58" s="19">
        <v>1200</v>
      </c>
      <c r="F58" s="19">
        <v>1200</v>
      </c>
      <c r="G58" s="19">
        <v>1200</v>
      </c>
      <c r="H58" s="30">
        <f t="shared" si="1"/>
        <v>100</v>
      </c>
      <c r="I58" s="33">
        <f t="shared" si="2"/>
        <v>0.0033899150619576906</v>
      </c>
    </row>
    <row r="59" spans="1:9" ht="24.75" customHeight="1">
      <c r="A59" s="11">
        <v>754</v>
      </c>
      <c r="B59" s="12"/>
      <c r="C59" s="12"/>
      <c r="D59" s="13" t="s">
        <v>73</v>
      </c>
      <c r="E59" s="22">
        <f>E60+E62</f>
        <v>12824</v>
      </c>
      <c r="F59" s="22">
        <f>F60+F62</f>
        <v>75824</v>
      </c>
      <c r="G59" s="22">
        <f>G60+G62</f>
        <v>75824</v>
      </c>
      <c r="H59" s="30">
        <f t="shared" si="1"/>
        <v>100</v>
      </c>
      <c r="I59" s="33">
        <f t="shared" si="2"/>
        <v>0.2141974330482333</v>
      </c>
    </row>
    <row r="60" spans="1:9" ht="13.5" customHeight="1">
      <c r="A60" s="8"/>
      <c r="B60" s="9">
        <v>75414</v>
      </c>
      <c r="C60" s="9"/>
      <c r="D60" s="10" t="s">
        <v>84</v>
      </c>
      <c r="E60" s="21">
        <f>E61</f>
        <v>3000</v>
      </c>
      <c r="F60" s="21">
        <f>F61</f>
        <v>3000</v>
      </c>
      <c r="G60" s="21">
        <v>3000</v>
      </c>
      <c r="H60" s="30">
        <f t="shared" si="1"/>
        <v>100</v>
      </c>
      <c r="I60" s="33">
        <f t="shared" si="2"/>
        <v>0.008474787654894227</v>
      </c>
    </row>
    <row r="61" spans="1:9" ht="36.75" customHeight="1">
      <c r="A61" s="8"/>
      <c r="B61" s="9"/>
      <c r="C61" s="9">
        <v>2110</v>
      </c>
      <c r="D61" s="10" t="s">
        <v>5</v>
      </c>
      <c r="E61" s="21">
        <v>3000</v>
      </c>
      <c r="F61" s="21">
        <v>3000</v>
      </c>
      <c r="G61" s="21">
        <v>3000</v>
      </c>
      <c r="H61" s="30">
        <f t="shared" si="1"/>
        <v>100</v>
      </c>
      <c r="I61" s="33">
        <f t="shared" si="2"/>
        <v>0.008474787654894227</v>
      </c>
    </row>
    <row r="62" spans="1:9" ht="12.75" customHeight="1">
      <c r="A62" s="8"/>
      <c r="B62" s="9">
        <v>75495</v>
      </c>
      <c r="C62" s="9"/>
      <c r="D62" s="10" t="s">
        <v>34</v>
      </c>
      <c r="E62" s="21">
        <f>E63</f>
        <v>9824</v>
      </c>
      <c r="F62" s="21">
        <f>F63+F64</f>
        <v>72824</v>
      </c>
      <c r="G62" s="21">
        <f>G63+G64</f>
        <v>72824</v>
      </c>
      <c r="H62" s="30">
        <f t="shared" si="1"/>
        <v>100</v>
      </c>
      <c r="I62" s="33">
        <f t="shared" si="2"/>
        <v>0.20572264539333907</v>
      </c>
    </row>
    <row r="63" spans="1:9" ht="37.5" customHeight="1">
      <c r="A63" s="8"/>
      <c r="B63" s="9"/>
      <c r="C63" s="9">
        <v>2110</v>
      </c>
      <c r="D63" s="10" t="s">
        <v>5</v>
      </c>
      <c r="E63" s="21">
        <v>9824</v>
      </c>
      <c r="F63" s="21">
        <v>9824</v>
      </c>
      <c r="G63" s="21">
        <v>9824</v>
      </c>
      <c r="H63" s="30">
        <f t="shared" si="1"/>
        <v>100</v>
      </c>
      <c r="I63" s="33">
        <f t="shared" si="2"/>
        <v>0.027752104640560295</v>
      </c>
    </row>
    <row r="64" spans="1:9" ht="37.5" customHeight="1">
      <c r="A64" s="8"/>
      <c r="B64" s="9"/>
      <c r="C64" s="9">
        <v>6300</v>
      </c>
      <c r="D64" s="10" t="s">
        <v>131</v>
      </c>
      <c r="E64" s="21">
        <v>0</v>
      </c>
      <c r="F64" s="21">
        <v>63000</v>
      </c>
      <c r="G64" s="21">
        <v>63000</v>
      </c>
      <c r="H64" s="30">
        <f t="shared" si="1"/>
        <v>100</v>
      </c>
      <c r="I64" s="33">
        <f t="shared" si="2"/>
        <v>0.17797054075277877</v>
      </c>
    </row>
    <row r="65" spans="1:9" ht="12.75" customHeight="1">
      <c r="A65" s="11">
        <v>755</v>
      </c>
      <c r="B65" s="12"/>
      <c r="C65" s="12"/>
      <c r="D65" s="13" t="s">
        <v>96</v>
      </c>
      <c r="E65" s="23">
        <f aca="true" t="shared" si="4" ref="E65:G66">E66</f>
        <v>198000</v>
      </c>
      <c r="F65" s="23">
        <f t="shared" si="4"/>
        <v>198000</v>
      </c>
      <c r="G65" s="23">
        <f t="shared" si="4"/>
        <v>82500</v>
      </c>
      <c r="H65" s="30">
        <f t="shared" si="1"/>
        <v>41.66666666666667</v>
      </c>
      <c r="I65" s="33">
        <f t="shared" si="2"/>
        <v>0.23305666050959123</v>
      </c>
    </row>
    <row r="66" spans="1:9" ht="14.25" customHeight="1">
      <c r="A66" s="8"/>
      <c r="B66" s="9">
        <v>75515</v>
      </c>
      <c r="C66" s="9"/>
      <c r="D66" s="10" t="s">
        <v>97</v>
      </c>
      <c r="E66" s="21">
        <f t="shared" si="4"/>
        <v>198000</v>
      </c>
      <c r="F66" s="21">
        <f t="shared" si="4"/>
        <v>198000</v>
      </c>
      <c r="G66" s="21">
        <f t="shared" si="4"/>
        <v>82500</v>
      </c>
      <c r="H66" s="30">
        <f t="shared" si="1"/>
        <v>41.66666666666667</v>
      </c>
      <c r="I66" s="33">
        <f t="shared" si="2"/>
        <v>0.23305666050959123</v>
      </c>
    </row>
    <row r="67" spans="1:9" ht="37.5" customHeight="1">
      <c r="A67" s="8"/>
      <c r="B67" s="9"/>
      <c r="C67" s="9">
        <v>2110</v>
      </c>
      <c r="D67" s="10" t="s">
        <v>5</v>
      </c>
      <c r="E67" s="21">
        <v>198000</v>
      </c>
      <c r="F67" s="21">
        <v>198000</v>
      </c>
      <c r="G67" s="21">
        <v>82500</v>
      </c>
      <c r="H67" s="30">
        <f t="shared" si="1"/>
        <v>41.66666666666667</v>
      </c>
      <c r="I67" s="33">
        <f t="shared" si="2"/>
        <v>0.23305666050959123</v>
      </c>
    </row>
    <row r="68" spans="1:9" ht="46.5" customHeight="1">
      <c r="A68" s="5">
        <v>756</v>
      </c>
      <c r="B68" s="6"/>
      <c r="C68" s="6"/>
      <c r="D68" s="7" t="s">
        <v>123</v>
      </c>
      <c r="E68" s="4">
        <f>E69+E75</f>
        <v>16710000</v>
      </c>
      <c r="F68" s="4">
        <f>F69+F75</f>
        <v>16710000</v>
      </c>
      <c r="G68" s="4">
        <f>G69+G75</f>
        <v>8402619.51</v>
      </c>
      <c r="H68" s="30">
        <f t="shared" si="1"/>
        <v>50.28497612208258</v>
      </c>
      <c r="I68" s="33">
        <f t="shared" si="2"/>
        <v>23.736805364040457</v>
      </c>
    </row>
    <row r="69" spans="1:9" ht="22.5" customHeight="1">
      <c r="A69" s="8"/>
      <c r="B69" s="9">
        <v>75618</v>
      </c>
      <c r="C69" s="9"/>
      <c r="D69" s="10" t="s">
        <v>17</v>
      </c>
      <c r="E69" s="19">
        <f>E70+E71+E72+E73+E74</f>
        <v>1810000</v>
      </c>
      <c r="F69" s="19">
        <f>F70+F71+F72+F73+F74</f>
        <v>1810000</v>
      </c>
      <c r="G69" s="19">
        <f>G70+G71+G72+G73+G74</f>
        <v>1032171.0800000001</v>
      </c>
      <c r="H69" s="30">
        <f t="shared" si="1"/>
        <v>57.02602651933702</v>
      </c>
      <c r="I69" s="33">
        <f t="shared" si="2"/>
        <v>2.9158102421742806</v>
      </c>
    </row>
    <row r="70" spans="1:9" ht="15" customHeight="1">
      <c r="A70" s="8"/>
      <c r="B70" s="9"/>
      <c r="C70" s="9" t="s">
        <v>61</v>
      </c>
      <c r="D70" s="10" t="s">
        <v>18</v>
      </c>
      <c r="E70" s="19">
        <v>1300000</v>
      </c>
      <c r="F70" s="19">
        <v>1300000</v>
      </c>
      <c r="G70" s="19">
        <v>637946.75</v>
      </c>
      <c r="H70" s="30">
        <f t="shared" si="1"/>
        <v>49.072826923076924</v>
      </c>
      <c r="I70" s="33">
        <f t="shared" si="2"/>
        <v>1.8021544137932979</v>
      </c>
    </row>
    <row r="71" spans="1:9" ht="24" customHeight="1">
      <c r="A71" s="8"/>
      <c r="B71" s="9"/>
      <c r="C71" s="9" t="s">
        <v>75</v>
      </c>
      <c r="D71" s="10" t="s">
        <v>81</v>
      </c>
      <c r="E71" s="19">
        <v>330000</v>
      </c>
      <c r="F71" s="19">
        <v>330000</v>
      </c>
      <c r="G71" s="19">
        <v>305959.32</v>
      </c>
      <c r="H71" s="30">
        <f aca="true" t="shared" si="5" ref="H71:H134">(G71/F71)*100</f>
        <v>92.71494545454546</v>
      </c>
      <c r="I71" s="33">
        <f aca="true" t="shared" si="6" ref="I71:I134">(G71/35399117.03)*100</f>
        <v>0.8643134226786108</v>
      </c>
    </row>
    <row r="72" spans="1:9" ht="15" customHeight="1">
      <c r="A72" s="8"/>
      <c r="B72" s="9"/>
      <c r="C72" s="9" t="s">
        <v>93</v>
      </c>
      <c r="D72" s="10" t="s">
        <v>94</v>
      </c>
      <c r="E72" s="19">
        <v>180000</v>
      </c>
      <c r="F72" s="19">
        <v>180000</v>
      </c>
      <c r="G72" s="19">
        <v>77660</v>
      </c>
      <c r="H72" s="30">
        <f t="shared" si="5"/>
        <v>43.144444444444446</v>
      </c>
      <c r="I72" s="33">
        <f t="shared" si="6"/>
        <v>0.21938400309302855</v>
      </c>
    </row>
    <row r="73" spans="1:9" ht="15" customHeight="1">
      <c r="A73" s="8"/>
      <c r="B73" s="9"/>
      <c r="C73" s="9" t="s">
        <v>62</v>
      </c>
      <c r="D73" s="10" t="s">
        <v>8</v>
      </c>
      <c r="E73" s="19">
        <v>0</v>
      </c>
      <c r="F73" s="19">
        <v>0</v>
      </c>
      <c r="G73" s="19">
        <v>10500</v>
      </c>
      <c r="H73" s="30">
        <v>0</v>
      </c>
      <c r="I73" s="33">
        <f t="shared" si="6"/>
        <v>0.029661756792129793</v>
      </c>
    </row>
    <row r="74" spans="1:9" ht="13.5" customHeight="1">
      <c r="A74" s="8"/>
      <c r="B74" s="9"/>
      <c r="C74" s="9" t="s">
        <v>65</v>
      </c>
      <c r="D74" s="10" t="s">
        <v>112</v>
      </c>
      <c r="E74" s="19">
        <v>0</v>
      </c>
      <c r="F74" s="19">
        <v>0</v>
      </c>
      <c r="G74" s="19">
        <v>105.01</v>
      </c>
      <c r="H74" s="30">
        <v>0</v>
      </c>
      <c r="I74" s="33">
        <f t="shared" si="6"/>
        <v>0.0002966458172134809</v>
      </c>
    </row>
    <row r="75" spans="1:9" ht="15" customHeight="1">
      <c r="A75" s="8"/>
      <c r="B75" s="9">
        <v>75622</v>
      </c>
      <c r="C75" s="9"/>
      <c r="D75" s="10" t="s">
        <v>98</v>
      </c>
      <c r="E75" s="19">
        <f>E76+E77</f>
        <v>14900000</v>
      </c>
      <c r="F75" s="19">
        <f>F76+F77</f>
        <v>14900000</v>
      </c>
      <c r="G75" s="19">
        <f>G76+G77</f>
        <v>7370448.43</v>
      </c>
      <c r="H75" s="30">
        <f t="shared" si="5"/>
        <v>49.46609684563758</v>
      </c>
      <c r="I75" s="33">
        <f t="shared" si="6"/>
        <v>20.82099512186618</v>
      </c>
    </row>
    <row r="76" spans="1:9" ht="12.75">
      <c r="A76" s="8"/>
      <c r="B76" s="9"/>
      <c r="C76" s="9" t="s">
        <v>67</v>
      </c>
      <c r="D76" s="10" t="s">
        <v>124</v>
      </c>
      <c r="E76" s="19">
        <v>14700000</v>
      </c>
      <c r="F76" s="19">
        <v>14700000</v>
      </c>
      <c r="G76" s="19">
        <v>7242588</v>
      </c>
      <c r="H76" s="30">
        <f t="shared" si="5"/>
        <v>49.26930612244898</v>
      </c>
      <c r="I76" s="33">
        <f t="shared" si="6"/>
        <v>20.459798457295022</v>
      </c>
    </row>
    <row r="77" spans="1:9" ht="12.75">
      <c r="A77" s="8"/>
      <c r="B77" s="9"/>
      <c r="C77" s="9" t="s">
        <v>68</v>
      </c>
      <c r="D77" s="10" t="s">
        <v>125</v>
      </c>
      <c r="E77" s="19">
        <v>200000</v>
      </c>
      <c r="F77" s="19">
        <v>200000</v>
      </c>
      <c r="G77" s="19">
        <v>127860.43</v>
      </c>
      <c r="H77" s="30">
        <f t="shared" si="5"/>
        <v>63.930215000000004</v>
      </c>
      <c r="I77" s="33">
        <f t="shared" si="6"/>
        <v>0.3611966645711558</v>
      </c>
    </row>
    <row r="78" spans="1:9" ht="12.75">
      <c r="A78" s="5">
        <v>758</v>
      </c>
      <c r="B78" s="6"/>
      <c r="C78" s="6"/>
      <c r="D78" s="7" t="s">
        <v>19</v>
      </c>
      <c r="E78" s="4">
        <f>E79+E81+E83</f>
        <v>19326712</v>
      </c>
      <c r="F78" s="4">
        <f>F79+F81+F83</f>
        <v>19964394</v>
      </c>
      <c r="G78" s="4">
        <f>G79+G81+G83</f>
        <v>11639448</v>
      </c>
      <c r="H78" s="30">
        <f t="shared" si="5"/>
        <v>58.30103332963675</v>
      </c>
      <c r="I78" s="33">
        <f t="shared" si="6"/>
        <v>32.8806167400611</v>
      </c>
    </row>
    <row r="79" spans="1:9" ht="14.25" customHeight="1">
      <c r="A79" s="8"/>
      <c r="B79" s="9">
        <v>75801</v>
      </c>
      <c r="C79" s="9"/>
      <c r="D79" s="10" t="s">
        <v>20</v>
      </c>
      <c r="E79" s="19">
        <f>E80</f>
        <v>13725164</v>
      </c>
      <c r="F79" s="19">
        <f>F80</f>
        <v>14362846</v>
      </c>
      <c r="G79" s="19">
        <f>G80</f>
        <v>8838672</v>
      </c>
      <c r="H79" s="30">
        <f t="shared" si="5"/>
        <v>61.53844440022541</v>
      </c>
      <c r="I79" s="33">
        <f t="shared" si="6"/>
        <v>24.968622783753087</v>
      </c>
    </row>
    <row r="80" spans="1:9" ht="12.75">
      <c r="A80" s="8"/>
      <c r="B80" s="9"/>
      <c r="C80" s="9">
        <v>2920</v>
      </c>
      <c r="D80" s="10" t="s">
        <v>21</v>
      </c>
      <c r="E80" s="19">
        <v>13725164</v>
      </c>
      <c r="F80" s="19">
        <v>14362846</v>
      </c>
      <c r="G80" s="19">
        <v>8838672</v>
      </c>
      <c r="H80" s="30">
        <f t="shared" si="5"/>
        <v>61.53844440022541</v>
      </c>
      <c r="I80" s="33">
        <f t="shared" si="6"/>
        <v>24.968622783753087</v>
      </c>
    </row>
    <row r="81" spans="1:9" ht="12.75">
      <c r="A81" s="8"/>
      <c r="B81" s="9">
        <v>75803</v>
      </c>
      <c r="C81" s="9"/>
      <c r="D81" s="10" t="s">
        <v>22</v>
      </c>
      <c r="E81" s="19">
        <f>E82</f>
        <v>4331335</v>
      </c>
      <c r="F81" s="19">
        <f>F82</f>
        <v>4331335</v>
      </c>
      <c r="G81" s="19">
        <f>G82</f>
        <v>2165670</v>
      </c>
      <c r="H81" s="30">
        <f t="shared" si="5"/>
        <v>50.00005771892499</v>
      </c>
      <c r="I81" s="33">
        <f t="shared" si="6"/>
        <v>6.117864460191593</v>
      </c>
    </row>
    <row r="82" spans="1:9" ht="12.75">
      <c r="A82" s="8"/>
      <c r="B82" s="9"/>
      <c r="C82" s="9">
        <v>2920</v>
      </c>
      <c r="D82" s="10" t="s">
        <v>21</v>
      </c>
      <c r="E82" s="19">
        <v>4331335</v>
      </c>
      <c r="F82" s="19">
        <v>4331335</v>
      </c>
      <c r="G82" s="19">
        <v>2165670</v>
      </c>
      <c r="H82" s="30">
        <f t="shared" si="5"/>
        <v>50.00005771892499</v>
      </c>
      <c r="I82" s="33">
        <f t="shared" si="6"/>
        <v>6.117864460191593</v>
      </c>
    </row>
    <row r="83" spans="1:9" ht="12.75">
      <c r="A83" s="8"/>
      <c r="B83" s="9">
        <v>75832</v>
      </c>
      <c r="C83" s="10"/>
      <c r="D83" s="10" t="s">
        <v>23</v>
      </c>
      <c r="E83" s="19">
        <f>E84</f>
        <v>1270213</v>
      </c>
      <c r="F83" s="19">
        <f>F84</f>
        <v>1270213</v>
      </c>
      <c r="G83" s="19">
        <f>G84</f>
        <v>635106</v>
      </c>
      <c r="H83" s="30">
        <f t="shared" si="5"/>
        <v>49.99996063652317</v>
      </c>
      <c r="I83" s="33">
        <f t="shared" si="6"/>
        <v>1.7941294961164176</v>
      </c>
    </row>
    <row r="84" spans="1:9" ht="12.75">
      <c r="A84" s="8"/>
      <c r="B84" s="9"/>
      <c r="C84" s="9">
        <v>2920</v>
      </c>
      <c r="D84" s="10" t="s">
        <v>21</v>
      </c>
      <c r="E84" s="19">
        <v>1270213</v>
      </c>
      <c r="F84" s="19">
        <v>1270213</v>
      </c>
      <c r="G84" s="19">
        <v>635106</v>
      </c>
      <c r="H84" s="30">
        <f t="shared" si="5"/>
        <v>49.99996063652317</v>
      </c>
      <c r="I84" s="33">
        <f t="shared" si="6"/>
        <v>1.7941294961164176</v>
      </c>
    </row>
    <row r="85" spans="1:9" ht="12.75">
      <c r="A85" s="5">
        <v>801</v>
      </c>
      <c r="B85" s="6"/>
      <c r="C85" s="6"/>
      <c r="D85" s="7" t="s">
        <v>24</v>
      </c>
      <c r="E85" s="4">
        <f>E95+E100+E110+E119+E129+E134+E131+E127+E112+E86</f>
        <v>2834639</v>
      </c>
      <c r="F85" s="4">
        <f>F95+F100+F110+F119+F129+F134+F131+F127+F112+F86</f>
        <v>3073631.67</v>
      </c>
      <c r="G85" s="4">
        <f>G95+G100+G110+G119+G129+G134+G131+G127+G112+G86+G108</f>
        <v>1536849.75</v>
      </c>
      <c r="H85" s="30">
        <f t="shared" si="5"/>
        <v>50.00110341783406</v>
      </c>
      <c r="I85" s="33">
        <f t="shared" si="6"/>
        <v>4.341491762909093</v>
      </c>
    </row>
    <row r="86" spans="1:9" ht="12.75">
      <c r="A86" s="5"/>
      <c r="B86" s="29">
        <v>80101</v>
      </c>
      <c r="C86" s="29"/>
      <c r="D86" s="14" t="s">
        <v>136</v>
      </c>
      <c r="E86" s="30">
        <f>E87+E88+E89+E90+E92+E93+E94</f>
        <v>1487147</v>
      </c>
      <c r="F86" s="30">
        <f>F87+F88+F89+F90+F92+F93+F94</f>
        <v>1431152</v>
      </c>
      <c r="G86" s="30">
        <f>G87+G88+G89+G90+G92+G93+G91</f>
        <v>691996.01</v>
      </c>
      <c r="H86" s="30">
        <f t="shared" si="5"/>
        <v>48.352376966248166</v>
      </c>
      <c r="I86" s="33">
        <f t="shared" si="6"/>
        <v>1.9548397475946875</v>
      </c>
    </row>
    <row r="87" spans="1:9" ht="24">
      <c r="A87" s="5"/>
      <c r="B87" s="29"/>
      <c r="C87" s="29" t="s">
        <v>134</v>
      </c>
      <c r="D87" s="14" t="s">
        <v>138</v>
      </c>
      <c r="E87" s="30">
        <v>70</v>
      </c>
      <c r="F87" s="30">
        <v>70</v>
      </c>
      <c r="G87" s="30">
        <v>18.39</v>
      </c>
      <c r="H87" s="30">
        <f t="shared" si="5"/>
        <v>26.271428571428572</v>
      </c>
      <c r="I87" s="33">
        <f t="shared" si="6"/>
        <v>5.1950448324501617E-05</v>
      </c>
    </row>
    <row r="88" spans="1:9" ht="12.75">
      <c r="A88" s="5"/>
      <c r="B88" s="29"/>
      <c r="C88" s="29" t="s">
        <v>62</v>
      </c>
      <c r="D88" s="14" t="s">
        <v>8</v>
      </c>
      <c r="E88" s="30">
        <v>35</v>
      </c>
      <c r="F88" s="30">
        <v>35</v>
      </c>
      <c r="G88" s="30">
        <v>35.13</v>
      </c>
      <c r="H88" s="30">
        <f t="shared" si="5"/>
        <v>100.37142857142858</v>
      </c>
      <c r="I88" s="33">
        <f t="shared" si="6"/>
        <v>9.92397634388114E-05</v>
      </c>
    </row>
    <row r="89" spans="1:9" ht="36">
      <c r="A89" s="5"/>
      <c r="B89" s="29"/>
      <c r="C89" s="29" t="s">
        <v>63</v>
      </c>
      <c r="D89" s="10" t="s">
        <v>113</v>
      </c>
      <c r="E89" s="30">
        <v>2810</v>
      </c>
      <c r="F89" s="30">
        <v>2810</v>
      </c>
      <c r="G89" s="30">
        <v>2249.95</v>
      </c>
      <c r="H89" s="30">
        <f t="shared" si="5"/>
        <v>80.06939501779358</v>
      </c>
      <c r="I89" s="33">
        <f t="shared" si="6"/>
        <v>0.006355949494709755</v>
      </c>
    </row>
    <row r="90" spans="1:9" ht="12.75">
      <c r="A90" s="5"/>
      <c r="B90" s="29"/>
      <c r="C90" s="29" t="s">
        <v>65</v>
      </c>
      <c r="D90" s="10" t="s">
        <v>112</v>
      </c>
      <c r="E90" s="30">
        <v>170</v>
      </c>
      <c r="F90" s="30">
        <v>170</v>
      </c>
      <c r="G90" s="30">
        <v>79.54</v>
      </c>
      <c r="H90" s="30">
        <f t="shared" si="5"/>
        <v>46.788235294117655</v>
      </c>
      <c r="I90" s="33">
        <f t="shared" si="6"/>
        <v>0.00022469487002342895</v>
      </c>
    </row>
    <row r="91" spans="1:9" ht="12.75">
      <c r="A91" s="5"/>
      <c r="B91" s="29"/>
      <c r="C91" s="29" t="s">
        <v>78</v>
      </c>
      <c r="D91" s="10" t="s">
        <v>128</v>
      </c>
      <c r="E91" s="30">
        <v>0</v>
      </c>
      <c r="F91" s="30">
        <v>0</v>
      </c>
      <c r="G91" s="30">
        <v>0</v>
      </c>
      <c r="H91" s="30">
        <v>0</v>
      </c>
      <c r="I91" s="33">
        <f t="shared" si="6"/>
        <v>0</v>
      </c>
    </row>
    <row r="92" spans="1:9" ht="12.75">
      <c r="A92" s="5"/>
      <c r="B92" s="29"/>
      <c r="C92" s="29" t="s">
        <v>66</v>
      </c>
      <c r="D92" s="10" t="s">
        <v>9</v>
      </c>
      <c r="E92" s="30">
        <v>120</v>
      </c>
      <c r="F92" s="30">
        <v>120</v>
      </c>
      <c r="G92" s="30">
        <v>113</v>
      </c>
      <c r="H92" s="30">
        <f t="shared" si="5"/>
        <v>94.16666666666667</v>
      </c>
      <c r="I92" s="33">
        <f t="shared" si="6"/>
        <v>0.00031921700166768254</v>
      </c>
    </row>
    <row r="93" spans="1:9" ht="24">
      <c r="A93" s="5"/>
      <c r="B93" s="6"/>
      <c r="C93" s="9">
        <v>2310</v>
      </c>
      <c r="D93" s="10" t="s">
        <v>27</v>
      </c>
      <c r="E93" s="30">
        <v>1456942</v>
      </c>
      <c r="F93" s="30">
        <v>1350947</v>
      </c>
      <c r="G93" s="30">
        <v>689500</v>
      </c>
      <c r="H93" s="30">
        <f t="shared" si="5"/>
        <v>51.038271671649596</v>
      </c>
      <c r="I93" s="33">
        <f t="shared" si="6"/>
        <v>1.9477886960165232</v>
      </c>
    </row>
    <row r="94" spans="1:9" ht="36">
      <c r="A94" s="5"/>
      <c r="B94" s="6"/>
      <c r="C94" s="9">
        <v>6610</v>
      </c>
      <c r="D94" s="10" t="s">
        <v>159</v>
      </c>
      <c r="E94" s="30">
        <v>27000</v>
      </c>
      <c r="F94" s="30">
        <v>77000</v>
      </c>
      <c r="G94" s="30"/>
      <c r="H94" s="30">
        <f t="shared" si="5"/>
        <v>0</v>
      </c>
      <c r="I94" s="33">
        <f t="shared" si="6"/>
        <v>0</v>
      </c>
    </row>
    <row r="95" spans="1:9" ht="12.75">
      <c r="A95" s="8"/>
      <c r="B95" s="9">
        <v>80102</v>
      </c>
      <c r="C95" s="9"/>
      <c r="D95" s="10" t="s">
        <v>25</v>
      </c>
      <c r="E95" s="19">
        <f>E97+E98</f>
        <v>250</v>
      </c>
      <c r="F95" s="19">
        <f>F97+F98+F99+F96</f>
        <v>250</v>
      </c>
      <c r="G95" s="19">
        <f>G97+G98+G99+G96</f>
        <v>165.09</v>
      </c>
      <c r="H95" s="30">
        <f t="shared" si="5"/>
        <v>66.036</v>
      </c>
      <c r="I95" s="33">
        <f t="shared" si="6"/>
        <v>0.0004663675646488293</v>
      </c>
    </row>
    <row r="96" spans="1:9" ht="12.75">
      <c r="A96" s="8"/>
      <c r="B96" s="9"/>
      <c r="C96" s="9" t="s">
        <v>62</v>
      </c>
      <c r="D96" s="10" t="s">
        <v>8</v>
      </c>
      <c r="E96" s="19">
        <v>0</v>
      </c>
      <c r="F96" s="19">
        <v>0</v>
      </c>
      <c r="G96" s="19">
        <v>0</v>
      </c>
      <c r="H96" s="30">
        <v>0</v>
      </c>
      <c r="I96" s="33">
        <f t="shared" si="6"/>
        <v>0</v>
      </c>
    </row>
    <row r="97" spans="1:9" ht="12.75">
      <c r="A97" s="8"/>
      <c r="B97" s="9"/>
      <c r="C97" s="9" t="s">
        <v>65</v>
      </c>
      <c r="D97" s="10" t="s">
        <v>112</v>
      </c>
      <c r="E97" s="19">
        <v>150</v>
      </c>
      <c r="F97" s="19">
        <v>150</v>
      </c>
      <c r="G97" s="19">
        <v>77.09</v>
      </c>
      <c r="H97" s="30">
        <f t="shared" si="5"/>
        <v>51.39333333333334</v>
      </c>
      <c r="I97" s="33">
        <f t="shared" si="6"/>
        <v>0.00021777379343859867</v>
      </c>
    </row>
    <row r="98" spans="1:9" ht="12.75">
      <c r="A98" s="8"/>
      <c r="B98" s="9"/>
      <c r="C98" s="9" t="s">
        <v>66</v>
      </c>
      <c r="D98" s="10" t="s">
        <v>9</v>
      </c>
      <c r="E98" s="19">
        <v>100</v>
      </c>
      <c r="F98" s="19">
        <v>100</v>
      </c>
      <c r="G98" s="19">
        <v>88</v>
      </c>
      <c r="H98" s="30">
        <f t="shared" si="5"/>
        <v>88</v>
      </c>
      <c r="I98" s="33">
        <f t="shared" si="6"/>
        <v>0.00024859377121023063</v>
      </c>
    </row>
    <row r="99" spans="1:9" ht="12.75" customHeight="1">
      <c r="A99" s="8"/>
      <c r="B99" s="9"/>
      <c r="C99" s="9">
        <v>2950</v>
      </c>
      <c r="D99" s="14" t="s">
        <v>146</v>
      </c>
      <c r="E99" s="19">
        <v>0</v>
      </c>
      <c r="F99" s="19">
        <v>0</v>
      </c>
      <c r="G99" s="19">
        <v>0</v>
      </c>
      <c r="H99" s="30">
        <v>0</v>
      </c>
      <c r="I99" s="33">
        <f t="shared" si="6"/>
        <v>0</v>
      </c>
    </row>
    <row r="100" spans="1:9" ht="12.75" customHeight="1">
      <c r="A100" s="8"/>
      <c r="B100" s="9">
        <v>80110</v>
      </c>
      <c r="C100" s="9"/>
      <c r="D100" s="10" t="s">
        <v>26</v>
      </c>
      <c r="E100" s="19">
        <f>E103+E104+E106+E107+E102+E105+E101</f>
        <v>1198821</v>
      </c>
      <c r="F100" s="19">
        <f>F103+F104+F106+F107+F102+F105+F101</f>
        <v>1146001</v>
      </c>
      <c r="G100" s="19">
        <f>G103+G104+G106+G107+G102+G105+G101</f>
        <v>588841.28</v>
      </c>
      <c r="H100" s="30">
        <f t="shared" si="5"/>
        <v>51.38226580954118</v>
      </c>
      <c r="I100" s="33">
        <f t="shared" si="6"/>
        <v>1.6634349368120385</v>
      </c>
    </row>
    <row r="101" spans="1:9" ht="24" customHeight="1">
      <c r="A101" s="8"/>
      <c r="B101" s="9"/>
      <c r="C101" s="9" t="s">
        <v>134</v>
      </c>
      <c r="D101" s="10" t="s">
        <v>138</v>
      </c>
      <c r="E101" s="19">
        <v>60</v>
      </c>
      <c r="F101" s="19">
        <v>60</v>
      </c>
      <c r="G101" s="19">
        <v>14.91</v>
      </c>
      <c r="H101" s="30">
        <f t="shared" si="5"/>
        <v>24.85</v>
      </c>
      <c r="I101" s="33">
        <f t="shared" si="6"/>
        <v>4.211969464482431E-05</v>
      </c>
    </row>
    <row r="102" spans="1:9" ht="12.75" customHeight="1">
      <c r="A102" s="8"/>
      <c r="B102" s="9"/>
      <c r="C102" s="9" t="s">
        <v>62</v>
      </c>
      <c r="D102" s="10" t="s">
        <v>8</v>
      </c>
      <c r="E102" s="19">
        <v>30</v>
      </c>
      <c r="F102" s="19">
        <v>30</v>
      </c>
      <c r="G102" s="19">
        <v>28.04</v>
      </c>
      <c r="H102" s="30">
        <f t="shared" si="5"/>
        <v>93.46666666666667</v>
      </c>
      <c r="I102" s="33">
        <f t="shared" si="6"/>
        <v>7.921101528107804E-05</v>
      </c>
    </row>
    <row r="103" spans="1:9" ht="36" customHeight="1">
      <c r="A103" s="8"/>
      <c r="B103" s="9"/>
      <c r="C103" s="9" t="s">
        <v>63</v>
      </c>
      <c r="D103" s="10" t="s">
        <v>113</v>
      </c>
      <c r="E103" s="19">
        <v>7110</v>
      </c>
      <c r="F103" s="19">
        <v>7110</v>
      </c>
      <c r="G103" s="19">
        <v>4244.11</v>
      </c>
      <c r="H103" s="30">
        <f t="shared" si="5"/>
        <v>59.692123769338956</v>
      </c>
      <c r="I103" s="33">
        <f t="shared" si="6"/>
        <v>0.011989310344671045</v>
      </c>
    </row>
    <row r="104" spans="1:9" ht="12.75">
      <c r="A104" s="8"/>
      <c r="B104" s="9"/>
      <c r="C104" s="9" t="s">
        <v>65</v>
      </c>
      <c r="D104" s="10" t="s">
        <v>112</v>
      </c>
      <c r="E104" s="19">
        <v>140</v>
      </c>
      <c r="F104" s="19">
        <v>140</v>
      </c>
      <c r="G104" s="19">
        <v>65.22</v>
      </c>
      <c r="H104" s="30">
        <f t="shared" si="5"/>
        <v>46.58571428571429</v>
      </c>
      <c r="I104" s="33">
        <f t="shared" si="6"/>
        <v>0.0001842418836174005</v>
      </c>
    </row>
    <row r="105" spans="1:9" ht="12.75">
      <c r="A105" s="8"/>
      <c r="B105" s="9"/>
      <c r="C105" s="9" t="s">
        <v>78</v>
      </c>
      <c r="D105" s="10" t="s">
        <v>82</v>
      </c>
      <c r="E105" s="19">
        <v>0</v>
      </c>
      <c r="F105" s="19">
        <v>0</v>
      </c>
      <c r="G105" s="19">
        <v>0</v>
      </c>
      <c r="H105" s="30">
        <v>0</v>
      </c>
      <c r="I105" s="33">
        <f t="shared" si="6"/>
        <v>0</v>
      </c>
    </row>
    <row r="106" spans="1:9" ht="12.75">
      <c r="A106" s="8"/>
      <c r="B106" s="9"/>
      <c r="C106" s="9" t="s">
        <v>66</v>
      </c>
      <c r="D106" s="10" t="s">
        <v>9</v>
      </c>
      <c r="E106" s="19">
        <v>180</v>
      </c>
      <c r="F106" s="19">
        <v>180</v>
      </c>
      <c r="G106" s="19">
        <v>89</v>
      </c>
      <c r="H106" s="30">
        <f t="shared" si="5"/>
        <v>49.44444444444444</v>
      </c>
      <c r="I106" s="33">
        <f t="shared" si="6"/>
        <v>0.00025141870042852876</v>
      </c>
    </row>
    <row r="107" spans="1:9" ht="24" customHeight="1">
      <c r="A107" s="8"/>
      <c r="B107" s="9"/>
      <c r="C107" s="9">
        <v>2310</v>
      </c>
      <c r="D107" s="10" t="s">
        <v>27</v>
      </c>
      <c r="E107" s="19">
        <v>1191301</v>
      </c>
      <c r="F107" s="19">
        <v>1138481</v>
      </c>
      <c r="G107" s="19">
        <v>584400</v>
      </c>
      <c r="H107" s="30">
        <f t="shared" si="5"/>
        <v>51.33155494031082</v>
      </c>
      <c r="I107" s="33">
        <f t="shared" si="6"/>
        <v>1.6508886351733956</v>
      </c>
    </row>
    <row r="108" spans="1:9" ht="15.75" customHeight="1">
      <c r="A108" s="8"/>
      <c r="B108" s="9">
        <v>80111</v>
      </c>
      <c r="C108" s="9"/>
      <c r="D108" s="10" t="s">
        <v>167</v>
      </c>
      <c r="E108" s="19">
        <v>0</v>
      </c>
      <c r="F108" s="19">
        <v>0</v>
      </c>
      <c r="G108" s="19">
        <f>G109</f>
        <v>2025</v>
      </c>
      <c r="H108" s="30">
        <v>0</v>
      </c>
      <c r="I108" s="33">
        <f t="shared" si="6"/>
        <v>0.005720481667053603</v>
      </c>
    </row>
    <row r="109" spans="1:9" ht="39" customHeight="1">
      <c r="A109" s="8"/>
      <c r="B109" s="9"/>
      <c r="C109" s="9">
        <v>2910</v>
      </c>
      <c r="D109" s="10" t="s">
        <v>164</v>
      </c>
      <c r="E109" s="19">
        <v>0</v>
      </c>
      <c r="F109" s="19">
        <v>0</v>
      </c>
      <c r="G109" s="19">
        <v>2025</v>
      </c>
      <c r="H109" s="30">
        <v>0</v>
      </c>
      <c r="I109" s="33">
        <f t="shared" si="6"/>
        <v>0.005720481667053603</v>
      </c>
    </row>
    <row r="110" spans="1:9" ht="12.75">
      <c r="A110" s="8"/>
      <c r="B110" s="9">
        <v>80113</v>
      </c>
      <c r="C110" s="9"/>
      <c r="D110" s="10" t="s">
        <v>28</v>
      </c>
      <c r="E110" s="19">
        <f>E111</f>
        <v>11900</v>
      </c>
      <c r="F110" s="19">
        <f>F111</f>
        <v>11900</v>
      </c>
      <c r="G110" s="19">
        <f>G111</f>
        <v>3000</v>
      </c>
      <c r="H110" s="30">
        <f t="shared" si="5"/>
        <v>25.210084033613445</v>
      </c>
      <c r="I110" s="33">
        <f t="shared" si="6"/>
        <v>0.008474787654894227</v>
      </c>
    </row>
    <row r="111" spans="1:9" ht="36.75" customHeight="1">
      <c r="A111" s="8"/>
      <c r="B111" s="9"/>
      <c r="C111" s="9">
        <v>2310</v>
      </c>
      <c r="D111" s="10" t="s">
        <v>29</v>
      </c>
      <c r="E111" s="19">
        <v>11900</v>
      </c>
      <c r="F111" s="19">
        <v>11900</v>
      </c>
      <c r="G111" s="19">
        <v>3000</v>
      </c>
      <c r="H111" s="30">
        <f t="shared" si="5"/>
        <v>25.210084033613445</v>
      </c>
      <c r="I111" s="33">
        <f t="shared" si="6"/>
        <v>0.008474787654894227</v>
      </c>
    </row>
    <row r="112" spans="1:9" ht="12" customHeight="1">
      <c r="A112" s="8"/>
      <c r="B112" s="9">
        <v>80115</v>
      </c>
      <c r="C112" s="9"/>
      <c r="D112" s="10" t="s">
        <v>139</v>
      </c>
      <c r="E112" s="19">
        <f>E113+E114+E115+E117+E118</f>
        <v>1695</v>
      </c>
      <c r="F112" s="19">
        <f>F113+F114+F115+F117+F118+F116</f>
        <v>1695</v>
      </c>
      <c r="G112" s="19">
        <f>G113+G114+G115+G117+G118+G116</f>
        <v>1204.91</v>
      </c>
      <c r="H112" s="30">
        <f t="shared" si="5"/>
        <v>71.08613569321534</v>
      </c>
      <c r="I112" s="33">
        <f t="shared" si="6"/>
        <v>0.0034037854644195344</v>
      </c>
    </row>
    <row r="113" spans="1:9" ht="12" customHeight="1">
      <c r="A113" s="8"/>
      <c r="B113" s="9"/>
      <c r="C113" s="9" t="s">
        <v>134</v>
      </c>
      <c r="D113" s="10" t="s">
        <v>138</v>
      </c>
      <c r="E113" s="19">
        <v>200</v>
      </c>
      <c r="F113" s="19">
        <v>200</v>
      </c>
      <c r="G113" s="19">
        <v>234</v>
      </c>
      <c r="H113" s="30">
        <f t="shared" si="5"/>
        <v>117</v>
      </c>
      <c r="I113" s="33">
        <f t="shared" si="6"/>
        <v>0.0006610334370817497</v>
      </c>
    </row>
    <row r="114" spans="1:9" ht="12.75" customHeight="1">
      <c r="A114" s="8"/>
      <c r="B114" s="9"/>
      <c r="C114" s="9" t="s">
        <v>62</v>
      </c>
      <c r="D114" s="10" t="s">
        <v>8</v>
      </c>
      <c r="E114" s="19">
        <v>45</v>
      </c>
      <c r="F114" s="19">
        <v>45</v>
      </c>
      <c r="G114" s="19">
        <v>18</v>
      </c>
      <c r="H114" s="30">
        <f t="shared" si="5"/>
        <v>40</v>
      </c>
      <c r="I114" s="33">
        <f t="shared" si="6"/>
        <v>5.0848725929365365E-05</v>
      </c>
    </row>
    <row r="115" spans="1:9" ht="35.25" customHeight="1">
      <c r="A115" s="8"/>
      <c r="B115" s="9"/>
      <c r="C115" s="9" t="s">
        <v>63</v>
      </c>
      <c r="D115" s="10" t="s">
        <v>113</v>
      </c>
      <c r="E115" s="19">
        <v>1000</v>
      </c>
      <c r="F115" s="19">
        <v>1000</v>
      </c>
      <c r="G115" s="19">
        <v>604.07</v>
      </c>
      <c r="H115" s="30">
        <f t="shared" si="5"/>
        <v>60.407</v>
      </c>
      <c r="I115" s="33">
        <f t="shared" si="6"/>
        <v>0.0017064549928973187</v>
      </c>
    </row>
    <row r="116" spans="1:9" ht="13.5" customHeight="1">
      <c r="A116" s="8"/>
      <c r="B116" s="9"/>
      <c r="C116" s="9" t="s">
        <v>118</v>
      </c>
      <c r="D116" s="10" t="s">
        <v>122</v>
      </c>
      <c r="E116" s="19"/>
      <c r="F116" s="19">
        <v>0</v>
      </c>
      <c r="G116" s="19">
        <v>120</v>
      </c>
      <c r="H116" s="30">
        <v>0</v>
      </c>
      <c r="I116" s="33">
        <f t="shared" si="6"/>
        <v>0.0003389915061957691</v>
      </c>
    </row>
    <row r="117" spans="1:9" ht="12.75" customHeight="1">
      <c r="A117" s="8"/>
      <c r="B117" s="9"/>
      <c r="C117" s="9" t="s">
        <v>65</v>
      </c>
      <c r="D117" s="10" t="s">
        <v>112</v>
      </c>
      <c r="E117" s="19">
        <v>200</v>
      </c>
      <c r="F117" s="19">
        <v>200</v>
      </c>
      <c r="G117" s="19">
        <v>108.04</v>
      </c>
      <c r="H117" s="30">
        <f t="shared" si="5"/>
        <v>54.02</v>
      </c>
      <c r="I117" s="33">
        <f t="shared" si="6"/>
        <v>0.0003052053527449241</v>
      </c>
    </row>
    <row r="118" spans="1:9" ht="12.75" customHeight="1">
      <c r="A118" s="8"/>
      <c r="B118" s="9"/>
      <c r="C118" s="9" t="s">
        <v>66</v>
      </c>
      <c r="D118" s="10" t="s">
        <v>9</v>
      </c>
      <c r="E118" s="19">
        <v>250</v>
      </c>
      <c r="F118" s="19">
        <v>250</v>
      </c>
      <c r="G118" s="19">
        <v>120.8</v>
      </c>
      <c r="H118" s="30">
        <f t="shared" si="5"/>
        <v>48.31999999999999</v>
      </c>
      <c r="I118" s="33">
        <f t="shared" si="6"/>
        <v>0.00034125144957040753</v>
      </c>
    </row>
    <row r="119" spans="1:9" ht="12.75">
      <c r="A119" s="8"/>
      <c r="B119" s="9">
        <v>80120</v>
      </c>
      <c r="C119" s="9"/>
      <c r="D119" s="10" t="s">
        <v>30</v>
      </c>
      <c r="E119" s="19">
        <f>E121+E122+E123+E125+E120+E124</f>
        <v>5110</v>
      </c>
      <c r="F119" s="19">
        <f>F121+F122+F123+F125+F120+F126</f>
        <v>78827</v>
      </c>
      <c r="G119" s="19">
        <f>G121+G122+G123+G125+G120+G124</f>
        <v>2935.6</v>
      </c>
      <c r="H119" s="30">
        <f t="shared" si="5"/>
        <v>3.724104684942976</v>
      </c>
      <c r="I119" s="33">
        <f t="shared" si="6"/>
        <v>0.00829286221323583</v>
      </c>
    </row>
    <row r="120" spans="1:9" ht="24">
      <c r="A120" s="8"/>
      <c r="B120" s="9"/>
      <c r="C120" s="9" t="s">
        <v>134</v>
      </c>
      <c r="D120" s="10" t="s">
        <v>138</v>
      </c>
      <c r="E120" s="19">
        <v>70</v>
      </c>
      <c r="F120" s="19">
        <v>70</v>
      </c>
      <c r="G120" s="19">
        <v>18.7</v>
      </c>
      <c r="H120" s="30">
        <f t="shared" si="5"/>
        <v>26.71428571428571</v>
      </c>
      <c r="I120" s="33">
        <f t="shared" si="6"/>
        <v>5.282617638217401E-05</v>
      </c>
    </row>
    <row r="121" spans="1:9" ht="12.75">
      <c r="A121" s="8"/>
      <c r="B121" s="9"/>
      <c r="C121" s="9" t="s">
        <v>62</v>
      </c>
      <c r="D121" s="10" t="s">
        <v>8</v>
      </c>
      <c r="E121" s="19">
        <v>40</v>
      </c>
      <c r="F121" s="19">
        <v>40</v>
      </c>
      <c r="G121" s="19">
        <v>35.83</v>
      </c>
      <c r="H121" s="30">
        <f t="shared" si="5"/>
        <v>89.57499999999999</v>
      </c>
      <c r="I121" s="33">
        <f t="shared" si="6"/>
        <v>0.00010121721389162004</v>
      </c>
    </row>
    <row r="122" spans="1:9" ht="37.5" customHeight="1">
      <c r="A122" s="8"/>
      <c r="B122" s="9"/>
      <c r="C122" s="9" t="s">
        <v>63</v>
      </c>
      <c r="D122" s="10" t="s">
        <v>113</v>
      </c>
      <c r="E122" s="19">
        <v>4650</v>
      </c>
      <c r="F122" s="19">
        <v>4650</v>
      </c>
      <c r="G122" s="19">
        <v>2306.78</v>
      </c>
      <c r="H122" s="30">
        <f t="shared" si="5"/>
        <v>49.608172043010754</v>
      </c>
      <c r="I122" s="33">
        <f t="shared" si="6"/>
        <v>0.006516490222185635</v>
      </c>
    </row>
    <row r="123" spans="1:9" ht="12.75">
      <c r="A123" s="8"/>
      <c r="B123" s="9"/>
      <c r="C123" s="9" t="s">
        <v>65</v>
      </c>
      <c r="D123" s="10" t="s">
        <v>112</v>
      </c>
      <c r="E123" s="19">
        <v>170</v>
      </c>
      <c r="F123" s="19">
        <v>170</v>
      </c>
      <c r="G123" s="19">
        <v>81.29</v>
      </c>
      <c r="H123" s="30">
        <f t="shared" si="5"/>
        <v>47.81764705882353</v>
      </c>
      <c r="I123" s="33">
        <f t="shared" si="6"/>
        <v>0.0002296384961554506</v>
      </c>
    </row>
    <row r="124" spans="1:9" ht="12.75">
      <c r="A124" s="8"/>
      <c r="B124" s="9"/>
      <c r="C124" s="9" t="s">
        <v>78</v>
      </c>
      <c r="D124" s="10" t="s">
        <v>128</v>
      </c>
      <c r="E124" s="19">
        <v>0</v>
      </c>
      <c r="F124" s="19">
        <v>0</v>
      </c>
      <c r="G124" s="19">
        <v>370</v>
      </c>
      <c r="H124" s="30">
        <v>0</v>
      </c>
      <c r="I124" s="33">
        <f t="shared" si="6"/>
        <v>0.001045223810770288</v>
      </c>
    </row>
    <row r="125" spans="1:9" ht="12.75">
      <c r="A125" s="8"/>
      <c r="B125" s="9"/>
      <c r="C125" s="9" t="s">
        <v>66</v>
      </c>
      <c r="D125" s="10" t="s">
        <v>9</v>
      </c>
      <c r="E125" s="19">
        <v>180</v>
      </c>
      <c r="F125" s="19">
        <v>180</v>
      </c>
      <c r="G125" s="19">
        <v>123</v>
      </c>
      <c r="H125" s="30">
        <f t="shared" si="5"/>
        <v>68.33333333333333</v>
      </c>
      <c r="I125" s="33">
        <f t="shared" si="6"/>
        <v>0.0003474662938506633</v>
      </c>
    </row>
    <row r="126" spans="1:9" ht="24">
      <c r="A126" s="8"/>
      <c r="B126" s="9"/>
      <c r="C126" s="9">
        <v>2440</v>
      </c>
      <c r="D126" s="10" t="s">
        <v>153</v>
      </c>
      <c r="E126" s="19">
        <v>0</v>
      </c>
      <c r="F126" s="19">
        <v>73717</v>
      </c>
      <c r="G126" s="19">
        <v>0</v>
      </c>
      <c r="H126" s="30">
        <f t="shared" si="5"/>
        <v>0</v>
      </c>
      <c r="I126" s="33">
        <f t="shared" si="6"/>
        <v>0</v>
      </c>
    </row>
    <row r="127" spans="1:9" ht="12.75">
      <c r="A127" s="8"/>
      <c r="B127" s="9">
        <v>80134</v>
      </c>
      <c r="C127" s="9"/>
      <c r="D127" s="10" t="s">
        <v>92</v>
      </c>
      <c r="E127" s="19">
        <f>E128</f>
        <v>80</v>
      </c>
      <c r="F127" s="19">
        <f>F128</f>
        <v>80</v>
      </c>
      <c r="G127" s="19">
        <f>G128</f>
        <v>11</v>
      </c>
      <c r="H127" s="30">
        <f t="shared" si="5"/>
        <v>13.750000000000002</v>
      </c>
      <c r="I127" s="33">
        <f t="shared" si="6"/>
        <v>3.107422140127883E-05</v>
      </c>
    </row>
    <row r="128" spans="1:9" ht="12.75">
      <c r="A128" s="8"/>
      <c r="B128" s="9"/>
      <c r="C128" s="9" t="s">
        <v>66</v>
      </c>
      <c r="D128" s="10" t="s">
        <v>9</v>
      </c>
      <c r="E128" s="19">
        <v>80</v>
      </c>
      <c r="F128" s="19">
        <v>80</v>
      </c>
      <c r="G128" s="19">
        <v>11</v>
      </c>
      <c r="H128" s="30">
        <f t="shared" si="5"/>
        <v>13.750000000000002</v>
      </c>
      <c r="I128" s="33">
        <f t="shared" si="6"/>
        <v>3.107422140127883E-05</v>
      </c>
    </row>
    <row r="129" spans="1:9" ht="12.75">
      <c r="A129" s="8"/>
      <c r="B129" s="9">
        <v>80146</v>
      </c>
      <c r="C129" s="9"/>
      <c r="D129" s="10" t="s">
        <v>32</v>
      </c>
      <c r="E129" s="19">
        <f>E130</f>
        <v>12848</v>
      </c>
      <c r="F129" s="19">
        <f>F130</f>
        <v>12848</v>
      </c>
      <c r="G129" s="19">
        <f>G130</f>
        <v>1000</v>
      </c>
      <c r="H129" s="30">
        <f t="shared" si="5"/>
        <v>7.783312577833127</v>
      </c>
      <c r="I129" s="33">
        <f t="shared" si="6"/>
        <v>0.0028249292182980757</v>
      </c>
    </row>
    <row r="130" spans="1:9" ht="25.5" customHeight="1">
      <c r="A130" s="8"/>
      <c r="B130" s="9"/>
      <c r="C130" s="9">
        <v>2310</v>
      </c>
      <c r="D130" s="10" t="s">
        <v>33</v>
      </c>
      <c r="E130" s="19">
        <v>12848</v>
      </c>
      <c r="F130" s="19">
        <v>12848</v>
      </c>
      <c r="G130" s="19">
        <v>1000</v>
      </c>
      <c r="H130" s="30">
        <f t="shared" si="5"/>
        <v>7.783312577833127</v>
      </c>
      <c r="I130" s="33">
        <f t="shared" si="6"/>
        <v>0.0028249292182980757</v>
      </c>
    </row>
    <row r="131" spans="1:9" ht="49.5" customHeight="1">
      <c r="A131" s="8"/>
      <c r="B131" s="9">
        <v>80150</v>
      </c>
      <c r="C131" s="9"/>
      <c r="D131" s="10" t="s">
        <v>126</v>
      </c>
      <c r="E131" s="19">
        <f>E132+E133</f>
        <v>54695</v>
      </c>
      <c r="F131" s="19">
        <f>F132+F133</f>
        <v>54695</v>
      </c>
      <c r="G131" s="19">
        <f>G132+G133</f>
        <v>15002</v>
      </c>
      <c r="H131" s="30">
        <f t="shared" si="5"/>
        <v>27.428466953103577</v>
      </c>
      <c r="I131" s="33">
        <f t="shared" si="6"/>
        <v>0.04237958813290773</v>
      </c>
    </row>
    <row r="132" spans="1:9" ht="12" customHeight="1">
      <c r="A132" s="8"/>
      <c r="B132" s="9"/>
      <c r="C132" s="9" t="s">
        <v>66</v>
      </c>
      <c r="D132" s="10" t="s">
        <v>9</v>
      </c>
      <c r="E132" s="19">
        <v>0</v>
      </c>
      <c r="F132" s="19">
        <v>0</v>
      </c>
      <c r="G132" s="19">
        <v>2</v>
      </c>
      <c r="H132" s="30">
        <v>0</v>
      </c>
      <c r="I132" s="33">
        <f t="shared" si="6"/>
        <v>5.649858436596151E-06</v>
      </c>
    </row>
    <row r="133" spans="1:9" ht="25.5" customHeight="1">
      <c r="A133" s="8"/>
      <c r="B133" s="9"/>
      <c r="C133" s="9">
        <v>2310</v>
      </c>
      <c r="D133" s="10" t="s">
        <v>33</v>
      </c>
      <c r="E133" s="19">
        <v>54695</v>
      </c>
      <c r="F133" s="19">
        <v>54695</v>
      </c>
      <c r="G133" s="19">
        <v>15000</v>
      </c>
      <c r="H133" s="30">
        <f t="shared" si="5"/>
        <v>27.424810311728677</v>
      </c>
      <c r="I133" s="33">
        <f t="shared" si="6"/>
        <v>0.04237393827447113</v>
      </c>
    </row>
    <row r="134" spans="1:9" ht="12.75">
      <c r="A134" s="8"/>
      <c r="B134" s="9">
        <v>80195</v>
      </c>
      <c r="C134" s="9"/>
      <c r="D134" s="10" t="s">
        <v>34</v>
      </c>
      <c r="E134" s="19">
        <f>E139+E138</f>
        <v>62093</v>
      </c>
      <c r="F134" s="19">
        <f>F139+F138+F136+F137+F140</f>
        <v>336183.67000000004</v>
      </c>
      <c r="G134" s="19">
        <f>G139+G138+G137+G136+G135</f>
        <v>230668.86</v>
      </c>
      <c r="H134" s="30">
        <f t="shared" si="5"/>
        <v>68.6139395170503</v>
      </c>
      <c r="I134" s="33">
        <f t="shared" si="6"/>
        <v>0.6516232023655082</v>
      </c>
    </row>
    <row r="135" spans="1:9" ht="12.75">
      <c r="A135" s="8"/>
      <c r="B135" s="9"/>
      <c r="C135" s="9" t="s">
        <v>65</v>
      </c>
      <c r="D135" s="10" t="s">
        <v>112</v>
      </c>
      <c r="E135" s="19">
        <v>0</v>
      </c>
      <c r="F135" s="19">
        <v>0</v>
      </c>
      <c r="G135" s="19">
        <v>292.46</v>
      </c>
      <c r="H135" s="30">
        <v>0</v>
      </c>
      <c r="I135" s="33">
        <f aca="true" t="shared" si="7" ref="I135:I198">(G135/35399117.03)*100</f>
        <v>0.0008261787991834552</v>
      </c>
    </row>
    <row r="136" spans="1:9" ht="48">
      <c r="A136" s="8"/>
      <c r="B136" s="9"/>
      <c r="C136" s="9">
        <v>2057</v>
      </c>
      <c r="D136" s="10" t="s">
        <v>111</v>
      </c>
      <c r="E136" s="19">
        <v>0</v>
      </c>
      <c r="F136" s="19">
        <v>236072.27</v>
      </c>
      <c r="G136" s="19">
        <v>158472.75</v>
      </c>
      <c r="H136" s="30">
        <f aca="true" t="shared" si="8" ref="H136:H198">(G136/F136)*100</f>
        <v>67.1289135314368</v>
      </c>
      <c r="I136" s="33">
        <f t="shared" si="7"/>
        <v>0.4476743017790464</v>
      </c>
    </row>
    <row r="137" spans="1:9" ht="48">
      <c r="A137" s="8"/>
      <c r="B137" s="9"/>
      <c r="C137" s="9">
        <v>2059</v>
      </c>
      <c r="D137" s="10" t="s">
        <v>111</v>
      </c>
      <c r="E137" s="19">
        <v>0</v>
      </c>
      <c r="F137" s="19">
        <v>30218.4</v>
      </c>
      <c r="G137" s="19">
        <v>13665.65</v>
      </c>
      <c r="H137" s="30">
        <f t="shared" si="8"/>
        <v>45.222943636989385</v>
      </c>
      <c r="I137" s="33">
        <f t="shared" si="7"/>
        <v>0.038604493972035095</v>
      </c>
    </row>
    <row r="138" spans="1:9" ht="36">
      <c r="A138" s="8"/>
      <c r="B138" s="9"/>
      <c r="C138" s="9">
        <v>2120</v>
      </c>
      <c r="D138" s="10" t="s">
        <v>147</v>
      </c>
      <c r="E138" s="19">
        <v>32700</v>
      </c>
      <c r="F138" s="19">
        <v>32700</v>
      </c>
      <c r="G138" s="19">
        <v>32700</v>
      </c>
      <c r="H138" s="30">
        <f t="shared" si="8"/>
        <v>100</v>
      </c>
      <c r="I138" s="33">
        <f t="shared" si="7"/>
        <v>0.09237518543834708</v>
      </c>
    </row>
    <row r="139" spans="1:9" ht="24.75" customHeight="1">
      <c r="A139" s="8"/>
      <c r="B139" s="9"/>
      <c r="C139" s="9">
        <v>2310</v>
      </c>
      <c r="D139" s="10" t="s">
        <v>33</v>
      </c>
      <c r="E139" s="19">
        <v>29393</v>
      </c>
      <c r="F139" s="19">
        <v>29393</v>
      </c>
      <c r="G139" s="19">
        <v>25538</v>
      </c>
      <c r="H139" s="30">
        <f t="shared" si="8"/>
        <v>86.88463239546832</v>
      </c>
      <c r="I139" s="33">
        <f t="shared" si="7"/>
        <v>0.07214304237689625</v>
      </c>
    </row>
    <row r="140" spans="1:9" ht="24.75" customHeight="1">
      <c r="A140" s="8"/>
      <c r="B140" s="9"/>
      <c r="C140" s="9">
        <v>2319</v>
      </c>
      <c r="D140" s="10" t="s">
        <v>33</v>
      </c>
      <c r="E140" s="19">
        <v>0</v>
      </c>
      <c r="F140" s="19">
        <v>7800</v>
      </c>
      <c r="G140" s="19">
        <v>0</v>
      </c>
      <c r="H140" s="30">
        <f t="shared" si="8"/>
        <v>0</v>
      </c>
      <c r="I140" s="33">
        <f t="shared" si="7"/>
        <v>0</v>
      </c>
    </row>
    <row r="141" spans="1:9" ht="12.75">
      <c r="A141" s="5">
        <v>851</v>
      </c>
      <c r="B141" s="6"/>
      <c r="C141" s="6"/>
      <c r="D141" s="7" t="s">
        <v>36</v>
      </c>
      <c r="E141" s="4">
        <f aca="true" t="shared" si="9" ref="E141:G142">E142</f>
        <v>1882000</v>
      </c>
      <c r="F141" s="4">
        <f t="shared" si="9"/>
        <v>1797000</v>
      </c>
      <c r="G141" s="4">
        <f t="shared" si="9"/>
        <v>869329</v>
      </c>
      <c r="H141" s="30">
        <f t="shared" si="8"/>
        <v>48.37668336115748</v>
      </c>
      <c r="I141" s="33">
        <f t="shared" si="7"/>
        <v>2.455792892413848</v>
      </c>
    </row>
    <row r="142" spans="1:9" ht="22.5" customHeight="1">
      <c r="A142" s="8"/>
      <c r="B142" s="9">
        <v>85156</v>
      </c>
      <c r="C142" s="9"/>
      <c r="D142" s="10" t="s">
        <v>37</v>
      </c>
      <c r="E142" s="19">
        <f t="shared" si="9"/>
        <v>1882000</v>
      </c>
      <c r="F142" s="19">
        <f t="shared" si="9"/>
        <v>1797000</v>
      </c>
      <c r="G142" s="19">
        <f t="shared" si="9"/>
        <v>869329</v>
      </c>
      <c r="H142" s="30">
        <f t="shared" si="8"/>
        <v>48.37668336115748</v>
      </c>
      <c r="I142" s="33">
        <f t="shared" si="7"/>
        <v>2.455792892413848</v>
      </c>
    </row>
    <row r="143" spans="1:9" ht="34.5" customHeight="1">
      <c r="A143" s="8"/>
      <c r="B143" s="9"/>
      <c r="C143" s="9">
        <v>2110</v>
      </c>
      <c r="D143" s="10" t="s">
        <v>5</v>
      </c>
      <c r="E143" s="19">
        <v>1882000</v>
      </c>
      <c r="F143" s="19">
        <v>1797000</v>
      </c>
      <c r="G143" s="19">
        <v>869329</v>
      </c>
      <c r="H143" s="30">
        <f t="shared" si="8"/>
        <v>48.37668336115748</v>
      </c>
      <c r="I143" s="33">
        <f t="shared" si="7"/>
        <v>2.455792892413848</v>
      </c>
    </row>
    <row r="144" spans="1:9" ht="12.75">
      <c r="A144" s="5">
        <v>852</v>
      </c>
      <c r="B144" s="6"/>
      <c r="C144" s="6"/>
      <c r="D144" s="7" t="s">
        <v>38</v>
      </c>
      <c r="E144" s="4">
        <f>E145+E155</f>
        <v>15396291.71</v>
      </c>
      <c r="F144" s="4">
        <f>F145+F155</f>
        <v>16700835.61</v>
      </c>
      <c r="G144" s="4">
        <f>G145+G155</f>
        <v>7357184.45</v>
      </c>
      <c r="H144" s="30">
        <f t="shared" si="8"/>
        <v>44.05279245784996</v>
      </c>
      <c r="I144" s="33">
        <f t="shared" si="7"/>
        <v>20.783525317213257</v>
      </c>
    </row>
    <row r="145" spans="1:9" ht="12.75">
      <c r="A145" s="8"/>
      <c r="B145" s="9">
        <v>85202</v>
      </c>
      <c r="C145" s="9"/>
      <c r="D145" s="10" t="s">
        <v>39</v>
      </c>
      <c r="E145" s="19">
        <f>E146+E147+E148+E151+E152+E153+E154+E149</f>
        <v>15395991.71</v>
      </c>
      <c r="F145" s="19">
        <f>F146+F147+F148+F151+F152+F153+F154+F149+F150</f>
        <v>16700535.61</v>
      </c>
      <c r="G145" s="19">
        <f>G146+G147+G148+G151+G152+G153+G154+G149+G150</f>
        <v>7356415.890000001</v>
      </c>
      <c r="H145" s="30">
        <f t="shared" si="8"/>
        <v>44.048981791907934</v>
      </c>
      <c r="I145" s="33">
        <f t="shared" si="7"/>
        <v>20.781354189613243</v>
      </c>
    </row>
    <row r="146" spans="1:9" ht="38.25" customHeight="1">
      <c r="A146" s="8"/>
      <c r="B146" s="9"/>
      <c r="C146" s="9" t="s">
        <v>63</v>
      </c>
      <c r="D146" s="10" t="s">
        <v>127</v>
      </c>
      <c r="E146" s="19">
        <v>58300</v>
      </c>
      <c r="F146" s="19">
        <v>58300</v>
      </c>
      <c r="G146" s="19">
        <v>31188.58</v>
      </c>
      <c r="H146" s="30">
        <f t="shared" si="8"/>
        <v>53.49670668953688</v>
      </c>
      <c r="I146" s="33">
        <f t="shared" si="7"/>
        <v>0.088105530919227</v>
      </c>
    </row>
    <row r="147" spans="1:9" ht="12.75">
      <c r="A147" s="8"/>
      <c r="B147" s="9"/>
      <c r="C147" s="9" t="s">
        <v>64</v>
      </c>
      <c r="D147" s="10" t="s">
        <v>31</v>
      </c>
      <c r="E147" s="19">
        <v>7740597</v>
      </c>
      <c r="F147" s="19">
        <v>8373718</v>
      </c>
      <c r="G147" s="19">
        <v>4153327.64</v>
      </c>
      <c r="H147" s="30">
        <f t="shared" si="8"/>
        <v>49.599564255686666</v>
      </c>
      <c r="I147" s="33">
        <f t="shared" si="7"/>
        <v>11.732856603400991</v>
      </c>
    </row>
    <row r="148" spans="1:9" ht="12.75">
      <c r="A148" s="8"/>
      <c r="B148" s="9"/>
      <c r="C148" s="9" t="s">
        <v>65</v>
      </c>
      <c r="D148" s="10" t="s">
        <v>112</v>
      </c>
      <c r="E148" s="19">
        <v>1900</v>
      </c>
      <c r="F148" s="19">
        <v>1900</v>
      </c>
      <c r="G148" s="19">
        <v>1094.81</v>
      </c>
      <c r="H148" s="30">
        <f t="shared" si="8"/>
        <v>57.62157894736843</v>
      </c>
      <c r="I148" s="33">
        <f t="shared" si="7"/>
        <v>0.003092760757484916</v>
      </c>
    </row>
    <row r="149" spans="1:9" ht="12.75">
      <c r="A149" s="8"/>
      <c r="B149" s="9"/>
      <c r="C149" s="9" t="s">
        <v>118</v>
      </c>
      <c r="D149" s="10" t="s">
        <v>122</v>
      </c>
      <c r="E149" s="19">
        <v>0</v>
      </c>
      <c r="F149" s="19">
        <v>2023</v>
      </c>
      <c r="G149" s="19">
        <v>2023.34</v>
      </c>
      <c r="H149" s="30">
        <f t="shared" si="8"/>
        <v>100.01680672268907</v>
      </c>
      <c r="I149" s="33">
        <f t="shared" si="7"/>
        <v>0.005715792284551228</v>
      </c>
    </row>
    <row r="150" spans="1:9" ht="12.75">
      <c r="A150" s="8"/>
      <c r="B150" s="9"/>
      <c r="C150" s="9" t="s">
        <v>140</v>
      </c>
      <c r="D150" s="32" t="s">
        <v>143</v>
      </c>
      <c r="E150" s="19">
        <v>0</v>
      </c>
      <c r="F150" s="19">
        <v>4402</v>
      </c>
      <c r="G150" s="19">
        <v>4402.33</v>
      </c>
      <c r="H150" s="30">
        <f t="shared" si="8"/>
        <v>100.00749659245798</v>
      </c>
      <c r="I150" s="33">
        <f t="shared" si="7"/>
        <v>0.012436270645590166</v>
      </c>
    </row>
    <row r="151" spans="1:9" ht="16.5" customHeight="1">
      <c r="A151" s="8"/>
      <c r="B151" s="9"/>
      <c r="C151" s="9" t="s">
        <v>78</v>
      </c>
      <c r="D151" s="10" t="s">
        <v>128</v>
      </c>
      <c r="E151" s="19">
        <v>0</v>
      </c>
      <c r="F151" s="19">
        <v>1947</v>
      </c>
      <c r="G151" s="19">
        <v>2447</v>
      </c>
      <c r="H151" s="30">
        <f t="shared" si="8"/>
        <v>125.68053415511042</v>
      </c>
      <c r="I151" s="33">
        <f t="shared" si="7"/>
        <v>0.006912601797175392</v>
      </c>
    </row>
    <row r="152" spans="1:9" ht="12.75">
      <c r="A152" s="8"/>
      <c r="B152" s="9"/>
      <c r="C152" s="9" t="s">
        <v>66</v>
      </c>
      <c r="D152" s="10" t="s">
        <v>9</v>
      </c>
      <c r="E152" s="19">
        <v>1800</v>
      </c>
      <c r="F152" s="19">
        <v>3532</v>
      </c>
      <c r="G152" s="19">
        <v>2528.19</v>
      </c>
      <c r="H152" s="30">
        <f t="shared" si="8"/>
        <v>71.57955832389581</v>
      </c>
      <c r="I152" s="33">
        <f t="shared" si="7"/>
        <v>0.0071419578004090125</v>
      </c>
    </row>
    <row r="153" spans="1:9" ht="23.25" customHeight="1">
      <c r="A153" s="8"/>
      <c r="B153" s="9"/>
      <c r="C153" s="9">
        <v>2130</v>
      </c>
      <c r="D153" s="10" t="s">
        <v>35</v>
      </c>
      <c r="E153" s="19">
        <v>6449157</v>
      </c>
      <c r="F153" s="19">
        <v>6478825</v>
      </c>
      <c r="G153" s="19">
        <v>3159404</v>
      </c>
      <c r="H153" s="30">
        <f t="shared" si="8"/>
        <v>48.76507700084506</v>
      </c>
      <c r="I153" s="33">
        <f t="shared" si="7"/>
        <v>8.925092672007812</v>
      </c>
    </row>
    <row r="154" spans="1:9" ht="48" customHeight="1">
      <c r="A154" s="8"/>
      <c r="B154" s="9"/>
      <c r="C154" s="9">
        <v>6257</v>
      </c>
      <c r="D154" s="10" t="s">
        <v>129</v>
      </c>
      <c r="E154" s="19">
        <v>1144237.71</v>
      </c>
      <c r="F154" s="19">
        <v>1775888.61</v>
      </c>
      <c r="G154" s="19">
        <v>0</v>
      </c>
      <c r="H154" s="30">
        <f t="shared" si="8"/>
        <v>0</v>
      </c>
      <c r="I154" s="33">
        <f t="shared" si="7"/>
        <v>0</v>
      </c>
    </row>
    <row r="155" spans="1:9" ht="12.75">
      <c r="A155" s="8"/>
      <c r="B155" s="9">
        <v>85218</v>
      </c>
      <c r="C155" s="9"/>
      <c r="D155" s="10" t="s">
        <v>40</v>
      </c>
      <c r="E155" s="19">
        <f>E157+E158+E156</f>
        <v>300</v>
      </c>
      <c r="F155" s="19">
        <f>F157+F158+F156</f>
        <v>300</v>
      </c>
      <c r="G155" s="19">
        <f>G157+G158+G156</f>
        <v>768.5600000000001</v>
      </c>
      <c r="H155" s="30">
        <f t="shared" si="8"/>
        <v>256.1866666666667</v>
      </c>
      <c r="I155" s="33">
        <f t="shared" si="7"/>
        <v>0.002171127600015169</v>
      </c>
    </row>
    <row r="156" spans="1:9" ht="12.75">
      <c r="A156" s="8"/>
      <c r="B156" s="9"/>
      <c r="C156" s="9" t="s">
        <v>118</v>
      </c>
      <c r="D156" s="10" t="s">
        <v>122</v>
      </c>
      <c r="E156" s="19">
        <v>0</v>
      </c>
      <c r="F156" s="19">
        <v>0</v>
      </c>
      <c r="G156" s="19">
        <v>475.1</v>
      </c>
      <c r="H156" s="30">
        <v>0</v>
      </c>
      <c r="I156" s="33">
        <f t="shared" si="7"/>
        <v>0.0013421238716134157</v>
      </c>
    </row>
    <row r="157" spans="1:9" ht="12.75">
      <c r="A157" s="8"/>
      <c r="B157" s="9"/>
      <c r="C157" s="9" t="s">
        <v>65</v>
      </c>
      <c r="D157" s="10" t="s">
        <v>112</v>
      </c>
      <c r="E157" s="19">
        <v>150</v>
      </c>
      <c r="F157" s="19">
        <v>150</v>
      </c>
      <c r="G157" s="19">
        <v>205.46</v>
      </c>
      <c r="H157" s="30">
        <f t="shared" si="8"/>
        <v>136.97333333333336</v>
      </c>
      <c r="I157" s="33">
        <f t="shared" si="7"/>
        <v>0.0005804099571915226</v>
      </c>
    </row>
    <row r="158" spans="1:9" ht="12.75">
      <c r="A158" s="8"/>
      <c r="B158" s="9"/>
      <c r="C158" s="9" t="s">
        <v>66</v>
      </c>
      <c r="D158" s="10" t="s">
        <v>41</v>
      </c>
      <c r="E158" s="19">
        <v>150</v>
      </c>
      <c r="F158" s="19">
        <v>150</v>
      </c>
      <c r="G158" s="19">
        <v>88</v>
      </c>
      <c r="H158" s="30">
        <f t="shared" si="8"/>
        <v>58.666666666666664</v>
      </c>
      <c r="I158" s="33">
        <f t="shared" si="7"/>
        <v>0.00024859377121023063</v>
      </c>
    </row>
    <row r="159" spans="1:9" ht="15" customHeight="1">
      <c r="A159" s="5">
        <v>853</v>
      </c>
      <c r="B159" s="6"/>
      <c r="C159" s="6"/>
      <c r="D159" s="7" t="s">
        <v>42</v>
      </c>
      <c r="E159" s="24">
        <f>E162+E160</f>
        <v>2488179</v>
      </c>
      <c r="F159" s="24">
        <f>F162+F160</f>
        <v>2395453</v>
      </c>
      <c r="G159" s="24">
        <f>G162+G160</f>
        <v>1283130.11</v>
      </c>
      <c r="H159" s="30">
        <f t="shared" si="8"/>
        <v>53.565238391235404</v>
      </c>
      <c r="I159" s="33">
        <f t="shared" si="7"/>
        <v>3.6247517386170243</v>
      </c>
    </row>
    <row r="160" spans="1:9" ht="12.75" customHeight="1">
      <c r="A160" s="8"/>
      <c r="B160" s="9">
        <v>85324</v>
      </c>
      <c r="C160" s="9"/>
      <c r="D160" s="10" t="s">
        <v>43</v>
      </c>
      <c r="E160" s="21">
        <f>E161</f>
        <v>20000</v>
      </c>
      <c r="F160" s="21">
        <f>F161</f>
        <v>20000</v>
      </c>
      <c r="G160" s="21">
        <f>G161</f>
        <v>14174</v>
      </c>
      <c r="H160" s="30">
        <f t="shared" si="8"/>
        <v>70.87</v>
      </c>
      <c r="I160" s="33">
        <f t="shared" si="7"/>
        <v>0.04004054674015692</v>
      </c>
    </row>
    <row r="161" spans="1:9" ht="12.75">
      <c r="A161" s="8"/>
      <c r="B161" s="9"/>
      <c r="C161" s="9" t="s">
        <v>66</v>
      </c>
      <c r="D161" s="10" t="s">
        <v>41</v>
      </c>
      <c r="E161" s="21">
        <v>20000</v>
      </c>
      <c r="F161" s="21">
        <v>20000</v>
      </c>
      <c r="G161" s="21">
        <v>14174</v>
      </c>
      <c r="H161" s="30">
        <f t="shared" si="8"/>
        <v>70.87</v>
      </c>
      <c r="I161" s="33">
        <f t="shared" si="7"/>
        <v>0.04004054674015692</v>
      </c>
    </row>
    <row r="162" spans="1:9" ht="12.75">
      <c r="A162" s="8"/>
      <c r="B162" s="9">
        <v>85333</v>
      </c>
      <c r="C162" s="9"/>
      <c r="D162" s="10" t="s">
        <v>44</v>
      </c>
      <c r="E162" s="19">
        <f>E165+E166+E167+E168+E164</f>
        <v>2468179</v>
      </c>
      <c r="F162" s="19">
        <f>F165+F166+F167+F168+F163+F164</f>
        <v>2375453</v>
      </c>
      <c r="G162" s="19">
        <f>G165+G166+G167+G168+G163+G164</f>
        <v>1268956.11</v>
      </c>
      <c r="H162" s="30">
        <f t="shared" si="8"/>
        <v>53.41954187264493</v>
      </c>
      <c r="I162" s="33">
        <f t="shared" si="7"/>
        <v>3.5847111918768673</v>
      </c>
    </row>
    <row r="163" spans="1:9" ht="24">
      <c r="A163" s="8"/>
      <c r="B163" s="9"/>
      <c r="C163" s="9" t="s">
        <v>141</v>
      </c>
      <c r="D163" s="10" t="s">
        <v>142</v>
      </c>
      <c r="E163" s="19">
        <v>0</v>
      </c>
      <c r="F163" s="19">
        <v>0</v>
      </c>
      <c r="G163" s="19">
        <v>900</v>
      </c>
      <c r="H163" s="30">
        <v>0</v>
      </c>
      <c r="I163" s="33">
        <f t="shared" si="7"/>
        <v>0.0025424362964682683</v>
      </c>
    </row>
    <row r="164" spans="1:9" ht="12.75">
      <c r="A164" s="8"/>
      <c r="B164" s="9"/>
      <c r="C164" s="9" t="s">
        <v>62</v>
      </c>
      <c r="D164" s="10" t="s">
        <v>8</v>
      </c>
      <c r="E164" s="19">
        <v>104700</v>
      </c>
      <c r="F164" s="19">
        <v>104700</v>
      </c>
      <c r="G164" s="19">
        <v>56715</v>
      </c>
      <c r="H164" s="30">
        <f t="shared" si="8"/>
        <v>54.16905444126074</v>
      </c>
      <c r="I164" s="33">
        <f t="shared" si="7"/>
        <v>0.16021586061577536</v>
      </c>
    </row>
    <row r="165" spans="1:9" ht="12.75">
      <c r="A165" s="8"/>
      <c r="B165" s="9"/>
      <c r="C165" s="9" t="s">
        <v>65</v>
      </c>
      <c r="D165" s="10" t="s">
        <v>112</v>
      </c>
      <c r="E165" s="19">
        <v>530</v>
      </c>
      <c r="F165" s="19">
        <v>530</v>
      </c>
      <c r="G165" s="19">
        <v>208.77</v>
      </c>
      <c r="H165" s="30">
        <f t="shared" si="8"/>
        <v>39.39056603773585</v>
      </c>
      <c r="I165" s="33">
        <f t="shared" si="7"/>
        <v>0.0005897604729040893</v>
      </c>
    </row>
    <row r="166" spans="1:9" ht="12.75">
      <c r="A166" s="8"/>
      <c r="B166" s="9"/>
      <c r="C166" s="9" t="s">
        <v>66</v>
      </c>
      <c r="D166" s="10" t="s">
        <v>9</v>
      </c>
      <c r="E166" s="19">
        <v>900</v>
      </c>
      <c r="F166" s="19">
        <v>900</v>
      </c>
      <c r="G166" s="19">
        <v>501.34</v>
      </c>
      <c r="H166" s="30">
        <f t="shared" si="8"/>
        <v>55.70444444444445</v>
      </c>
      <c r="I166" s="33">
        <f t="shared" si="7"/>
        <v>0.0014162500143015573</v>
      </c>
    </row>
    <row r="167" spans="1:9" ht="24" customHeight="1">
      <c r="A167" s="8"/>
      <c r="B167" s="9"/>
      <c r="C167" s="9">
        <v>2320</v>
      </c>
      <c r="D167" s="10" t="s">
        <v>45</v>
      </c>
      <c r="E167" s="19">
        <v>1975223</v>
      </c>
      <c r="F167" s="19">
        <v>1975223</v>
      </c>
      <c r="G167" s="19">
        <v>1063583</v>
      </c>
      <c r="H167" s="30">
        <f t="shared" si="8"/>
        <v>53.84622394534693</v>
      </c>
      <c r="I167" s="33">
        <f t="shared" si="7"/>
        <v>3.004546692785122</v>
      </c>
    </row>
    <row r="168" spans="1:9" ht="36" customHeight="1">
      <c r="A168" s="8"/>
      <c r="B168" s="9"/>
      <c r="C168" s="9">
        <v>2690</v>
      </c>
      <c r="D168" s="14" t="s">
        <v>89</v>
      </c>
      <c r="E168" s="19">
        <v>386826</v>
      </c>
      <c r="F168" s="19">
        <v>294100</v>
      </c>
      <c r="G168" s="19">
        <v>147048</v>
      </c>
      <c r="H168" s="30">
        <f t="shared" si="8"/>
        <v>49.99931995919755</v>
      </c>
      <c r="I168" s="33">
        <f t="shared" si="7"/>
        <v>0.4154001916922954</v>
      </c>
    </row>
    <row r="169" spans="1:9" ht="12.75">
      <c r="A169" s="5">
        <v>854</v>
      </c>
      <c r="B169" s="6"/>
      <c r="C169" s="6"/>
      <c r="D169" s="7" t="s">
        <v>46</v>
      </c>
      <c r="E169" s="4">
        <f>E170+E176+E180+E186+E195+E197+E193</f>
        <v>2717123</v>
      </c>
      <c r="F169" s="4">
        <f>F170+F176+F180+F186+F195+F197+F193</f>
        <v>2504863.51</v>
      </c>
      <c r="G169" s="4">
        <f>G170+G176+G180+G186+G195+G197+G193</f>
        <v>1172888.6900000002</v>
      </c>
      <c r="H169" s="30">
        <f t="shared" si="8"/>
        <v>46.824455117716184</v>
      </c>
      <c r="I169" s="33">
        <f t="shared" si="7"/>
        <v>3.3133275301923546</v>
      </c>
    </row>
    <row r="170" spans="1:9" ht="12.75">
      <c r="A170" s="8"/>
      <c r="B170" s="9">
        <v>85401</v>
      </c>
      <c r="C170" s="9"/>
      <c r="D170" s="10" t="s">
        <v>47</v>
      </c>
      <c r="E170" s="19">
        <f>E171+E173+E174+E172+E175</f>
        <v>813308</v>
      </c>
      <c r="F170" s="19">
        <f>F171+F173+F174+F172+F175</f>
        <v>655258</v>
      </c>
      <c r="G170" s="19">
        <f>G171+G173+G174+G172</f>
        <v>328688.29</v>
      </c>
      <c r="H170" s="30">
        <f t="shared" si="8"/>
        <v>50.16165998736375</v>
      </c>
      <c r="I170" s="33">
        <f t="shared" si="7"/>
        <v>0.9285211541334311</v>
      </c>
    </row>
    <row r="171" spans="1:9" ht="12.75">
      <c r="A171" s="8"/>
      <c r="B171" s="9"/>
      <c r="C171" s="9" t="s">
        <v>64</v>
      </c>
      <c r="D171" s="10" t="s">
        <v>31</v>
      </c>
      <c r="E171" s="19">
        <v>158000</v>
      </c>
      <c r="F171" s="19">
        <v>158000</v>
      </c>
      <c r="G171" s="19">
        <v>87163.29</v>
      </c>
      <c r="H171" s="30">
        <f t="shared" si="8"/>
        <v>55.16663924050632</v>
      </c>
      <c r="I171" s="33">
        <f t="shared" si="7"/>
        <v>0.24623012468398844</v>
      </c>
    </row>
    <row r="172" spans="1:9" ht="12.75">
      <c r="A172" s="8"/>
      <c r="B172" s="9"/>
      <c r="C172" s="9" t="s">
        <v>65</v>
      </c>
      <c r="D172" s="10" t="s">
        <v>112</v>
      </c>
      <c r="E172" s="19">
        <v>0</v>
      </c>
      <c r="F172" s="19">
        <v>0</v>
      </c>
      <c r="G172" s="19">
        <v>0</v>
      </c>
      <c r="H172" s="30">
        <v>0</v>
      </c>
      <c r="I172" s="33">
        <f t="shared" si="7"/>
        <v>0</v>
      </c>
    </row>
    <row r="173" spans="1:9" ht="12.75">
      <c r="A173" s="8"/>
      <c r="B173" s="9"/>
      <c r="C173" s="9" t="s">
        <v>66</v>
      </c>
      <c r="D173" s="10" t="s">
        <v>9</v>
      </c>
      <c r="E173" s="19">
        <v>50</v>
      </c>
      <c r="F173" s="19">
        <v>50</v>
      </c>
      <c r="G173" s="19">
        <v>25</v>
      </c>
      <c r="H173" s="30">
        <f t="shared" si="8"/>
        <v>50</v>
      </c>
      <c r="I173" s="33">
        <f t="shared" si="7"/>
        <v>7.062323045745189E-05</v>
      </c>
    </row>
    <row r="174" spans="1:9" ht="27.75" customHeight="1">
      <c r="A174" s="8"/>
      <c r="B174" s="9"/>
      <c r="C174" s="9">
        <v>2310</v>
      </c>
      <c r="D174" s="10" t="s">
        <v>48</v>
      </c>
      <c r="E174" s="19">
        <v>608258</v>
      </c>
      <c r="F174" s="19">
        <v>450208</v>
      </c>
      <c r="G174" s="19">
        <v>241500</v>
      </c>
      <c r="H174" s="30">
        <f t="shared" si="8"/>
        <v>53.64187220129363</v>
      </c>
      <c r="I174" s="33">
        <f t="shared" si="7"/>
        <v>0.6822204062189853</v>
      </c>
    </row>
    <row r="175" spans="1:9" ht="39.75" customHeight="1">
      <c r="A175" s="8"/>
      <c r="B175" s="9"/>
      <c r="C175" s="9">
        <v>6610</v>
      </c>
      <c r="D175" s="10" t="s">
        <v>159</v>
      </c>
      <c r="E175" s="19">
        <v>47000</v>
      </c>
      <c r="F175" s="19">
        <v>47000</v>
      </c>
      <c r="G175" s="19">
        <v>0</v>
      </c>
      <c r="H175" s="30">
        <f t="shared" si="8"/>
        <v>0</v>
      </c>
      <c r="I175" s="33">
        <f t="shared" si="7"/>
        <v>0</v>
      </c>
    </row>
    <row r="176" spans="1:9" ht="12.75" customHeight="1">
      <c r="A176" s="8"/>
      <c r="B176" s="9">
        <v>85406</v>
      </c>
      <c r="C176" s="9"/>
      <c r="D176" s="10" t="s">
        <v>49</v>
      </c>
      <c r="E176" s="19">
        <f>E177+E179</f>
        <v>350</v>
      </c>
      <c r="F176" s="19">
        <f>F177+F179+F178</f>
        <v>1450.51</v>
      </c>
      <c r="G176" s="19">
        <f>G177+G179+G178</f>
        <v>1346.84</v>
      </c>
      <c r="H176" s="30">
        <f t="shared" si="8"/>
        <v>92.8528586497163</v>
      </c>
      <c r="I176" s="33">
        <f t="shared" si="7"/>
        <v>0.00380472766837258</v>
      </c>
    </row>
    <row r="177" spans="1:9" ht="12.75">
      <c r="A177" s="8"/>
      <c r="B177" s="9"/>
      <c r="C177" s="9" t="s">
        <v>65</v>
      </c>
      <c r="D177" s="10" t="s">
        <v>112</v>
      </c>
      <c r="E177" s="19">
        <v>270</v>
      </c>
      <c r="F177" s="19">
        <v>270</v>
      </c>
      <c r="G177" s="19">
        <v>204.33</v>
      </c>
      <c r="H177" s="30">
        <f t="shared" si="8"/>
        <v>75.67777777777778</v>
      </c>
      <c r="I177" s="33">
        <f t="shared" si="7"/>
        <v>0.0005772177871748458</v>
      </c>
    </row>
    <row r="178" spans="1:9" ht="12.75">
      <c r="A178" s="8"/>
      <c r="B178" s="9"/>
      <c r="C178" s="9" t="s">
        <v>118</v>
      </c>
      <c r="D178" s="10" t="s">
        <v>122</v>
      </c>
      <c r="E178" s="19">
        <v>0</v>
      </c>
      <c r="F178" s="19">
        <v>1100.51</v>
      </c>
      <c r="G178" s="19">
        <v>1100.51</v>
      </c>
      <c r="H178" s="30">
        <f t="shared" si="8"/>
        <v>100</v>
      </c>
      <c r="I178" s="33">
        <f t="shared" si="7"/>
        <v>0.003108862854029215</v>
      </c>
    </row>
    <row r="179" spans="1:9" ht="12.75">
      <c r="A179" s="8"/>
      <c r="B179" s="9"/>
      <c r="C179" s="9" t="s">
        <v>66</v>
      </c>
      <c r="D179" s="10" t="s">
        <v>9</v>
      </c>
      <c r="E179" s="19">
        <v>80</v>
      </c>
      <c r="F179" s="19">
        <v>80</v>
      </c>
      <c r="G179" s="19">
        <v>42</v>
      </c>
      <c r="H179" s="30">
        <f t="shared" si="8"/>
        <v>52.5</v>
      </c>
      <c r="I179" s="33">
        <f t="shared" si="7"/>
        <v>0.00011864702716851916</v>
      </c>
    </row>
    <row r="180" spans="1:9" ht="12.75">
      <c r="A180" s="8"/>
      <c r="B180" s="9">
        <v>85410</v>
      </c>
      <c r="C180" s="9"/>
      <c r="D180" s="10" t="s">
        <v>50</v>
      </c>
      <c r="E180" s="19">
        <f>E181+E183+E184+E182</f>
        <v>644079</v>
      </c>
      <c r="F180" s="19">
        <f>F181+F183+F184+F182+F185</f>
        <v>588769</v>
      </c>
      <c r="G180" s="19">
        <f>G181+G183+G184+G182+G185</f>
        <v>333325.71</v>
      </c>
      <c r="H180" s="30">
        <f t="shared" si="8"/>
        <v>56.61400481343277</v>
      </c>
      <c r="I180" s="33">
        <f t="shared" si="7"/>
        <v>0.9416215373889512</v>
      </c>
    </row>
    <row r="181" spans="1:9" ht="12.75">
      <c r="A181" s="8"/>
      <c r="B181" s="9"/>
      <c r="C181" s="9" t="s">
        <v>64</v>
      </c>
      <c r="D181" s="10" t="s">
        <v>31</v>
      </c>
      <c r="E181" s="19">
        <v>158460</v>
      </c>
      <c r="F181" s="19">
        <v>158460</v>
      </c>
      <c r="G181" s="19">
        <v>91192.89</v>
      </c>
      <c r="H181" s="30">
        <f t="shared" si="8"/>
        <v>57.549469897765995</v>
      </c>
      <c r="I181" s="33">
        <f t="shared" si="7"/>
        <v>0.2576134594620424</v>
      </c>
    </row>
    <row r="182" spans="1:9" ht="12.75">
      <c r="A182" s="8"/>
      <c r="B182" s="9"/>
      <c r="C182" s="9" t="s">
        <v>65</v>
      </c>
      <c r="D182" s="10" t="s">
        <v>112</v>
      </c>
      <c r="E182" s="19">
        <v>40</v>
      </c>
      <c r="F182" s="19">
        <v>40</v>
      </c>
      <c r="G182" s="19">
        <v>68.82</v>
      </c>
      <c r="H182" s="30">
        <f t="shared" si="8"/>
        <v>172.04999999999998</v>
      </c>
      <c r="I182" s="33">
        <f t="shared" si="7"/>
        <v>0.00019441162880327358</v>
      </c>
    </row>
    <row r="183" spans="1:9" ht="12.75">
      <c r="A183" s="8"/>
      <c r="B183" s="9"/>
      <c r="C183" s="9" t="s">
        <v>66</v>
      </c>
      <c r="D183" s="10" t="s">
        <v>9</v>
      </c>
      <c r="E183" s="19">
        <v>70</v>
      </c>
      <c r="F183" s="19">
        <v>70</v>
      </c>
      <c r="G183" s="19">
        <v>64</v>
      </c>
      <c r="H183" s="30">
        <f t="shared" si="8"/>
        <v>91.42857142857143</v>
      </c>
      <c r="I183" s="33">
        <f t="shared" si="7"/>
        <v>0.00018079546997107685</v>
      </c>
    </row>
    <row r="184" spans="1:9" ht="24.75" customHeight="1">
      <c r="A184" s="8"/>
      <c r="B184" s="9"/>
      <c r="C184" s="9">
        <v>2310</v>
      </c>
      <c r="D184" s="10" t="s">
        <v>48</v>
      </c>
      <c r="E184" s="19">
        <v>485509</v>
      </c>
      <c r="F184" s="19">
        <v>415199</v>
      </c>
      <c r="G184" s="19">
        <v>242000</v>
      </c>
      <c r="H184" s="30">
        <f t="shared" si="8"/>
        <v>58.28530415535683</v>
      </c>
      <c r="I184" s="33">
        <f t="shared" si="7"/>
        <v>0.6836328708281343</v>
      </c>
    </row>
    <row r="185" spans="1:9" ht="24.75" customHeight="1">
      <c r="A185" s="8"/>
      <c r="B185" s="9"/>
      <c r="C185" s="9">
        <v>2440</v>
      </c>
      <c r="D185" s="10" t="s">
        <v>153</v>
      </c>
      <c r="E185" s="19">
        <v>0</v>
      </c>
      <c r="F185" s="19">
        <v>15000</v>
      </c>
      <c r="G185" s="19">
        <v>0</v>
      </c>
      <c r="H185" s="30">
        <f t="shared" si="8"/>
        <v>0</v>
      </c>
      <c r="I185" s="33">
        <f t="shared" si="7"/>
        <v>0</v>
      </c>
    </row>
    <row r="186" spans="1:9" ht="12.75">
      <c r="A186" s="8"/>
      <c r="B186" s="9">
        <v>85411</v>
      </c>
      <c r="C186" s="9"/>
      <c r="D186" s="10" t="s">
        <v>51</v>
      </c>
      <c r="E186" s="19">
        <f>E187+E188+E191</f>
        <v>1184936</v>
      </c>
      <c r="F186" s="19">
        <f>F187+F188+F191</f>
        <v>1184936</v>
      </c>
      <c r="G186" s="19">
        <f>G187+G188+G191+G190+G189+G192</f>
        <v>463363.26</v>
      </c>
      <c r="H186" s="30">
        <f t="shared" si="8"/>
        <v>39.104496782948615</v>
      </c>
      <c r="I186" s="33">
        <f t="shared" si="7"/>
        <v>1.3089684118598481</v>
      </c>
    </row>
    <row r="187" spans="1:9" ht="12.75">
      <c r="A187" s="8"/>
      <c r="B187" s="9"/>
      <c r="C187" s="9" t="s">
        <v>64</v>
      </c>
      <c r="D187" s="10" t="s">
        <v>31</v>
      </c>
      <c r="E187" s="19">
        <v>1184064</v>
      </c>
      <c r="F187" s="19">
        <v>1184064</v>
      </c>
      <c r="G187" s="19">
        <v>421346.64</v>
      </c>
      <c r="H187" s="30">
        <f t="shared" si="8"/>
        <v>35.58478595751581</v>
      </c>
      <c r="I187" s="33">
        <f t="shared" si="7"/>
        <v>1.1902744343677207</v>
      </c>
    </row>
    <row r="188" spans="1:9" ht="12.75">
      <c r="A188" s="8"/>
      <c r="B188" s="9"/>
      <c r="C188" s="9" t="s">
        <v>65</v>
      </c>
      <c r="D188" s="10" t="s">
        <v>112</v>
      </c>
      <c r="E188" s="19">
        <v>510</v>
      </c>
      <c r="F188" s="19">
        <v>510</v>
      </c>
      <c r="G188" s="19">
        <v>478.81</v>
      </c>
      <c r="H188" s="30">
        <f t="shared" si="8"/>
        <v>93.8843137254902</v>
      </c>
      <c r="I188" s="33">
        <f t="shared" si="7"/>
        <v>0.0013526043590133016</v>
      </c>
    </row>
    <row r="189" spans="1:9" ht="12.75">
      <c r="A189" s="8"/>
      <c r="B189" s="9"/>
      <c r="C189" s="9" t="s">
        <v>118</v>
      </c>
      <c r="D189" s="10" t="s">
        <v>122</v>
      </c>
      <c r="E189" s="19"/>
      <c r="F189" s="19">
        <v>0</v>
      </c>
      <c r="G189" s="19"/>
      <c r="H189" s="30">
        <v>0</v>
      </c>
      <c r="I189" s="33">
        <f t="shared" si="7"/>
        <v>0</v>
      </c>
    </row>
    <row r="190" spans="1:9" ht="12.75">
      <c r="A190" s="8"/>
      <c r="B190" s="9"/>
      <c r="C190" s="9" t="s">
        <v>140</v>
      </c>
      <c r="D190" s="32" t="s">
        <v>143</v>
      </c>
      <c r="E190" s="19"/>
      <c r="F190" s="19">
        <v>0</v>
      </c>
      <c r="G190" s="19"/>
      <c r="H190" s="30">
        <v>0</v>
      </c>
      <c r="I190" s="33">
        <f t="shared" si="7"/>
        <v>0</v>
      </c>
    </row>
    <row r="191" spans="1:9" ht="12.75">
      <c r="A191" s="8"/>
      <c r="B191" s="9"/>
      <c r="C191" s="9" t="s">
        <v>66</v>
      </c>
      <c r="D191" s="10" t="s">
        <v>9</v>
      </c>
      <c r="E191" s="19">
        <v>362</v>
      </c>
      <c r="F191" s="19">
        <v>362</v>
      </c>
      <c r="G191" s="19">
        <v>138.84</v>
      </c>
      <c r="H191" s="30">
        <f t="shared" si="8"/>
        <v>38.353591160220994</v>
      </c>
      <c r="I191" s="33">
        <f t="shared" si="7"/>
        <v>0.0003922131726685048</v>
      </c>
    </row>
    <row r="192" spans="1:9" ht="36" customHeight="1">
      <c r="A192" s="8"/>
      <c r="B192" s="9"/>
      <c r="C192" s="9">
        <v>2910</v>
      </c>
      <c r="D192" s="10" t="s">
        <v>164</v>
      </c>
      <c r="E192" s="19">
        <v>0</v>
      </c>
      <c r="F192" s="19">
        <v>0</v>
      </c>
      <c r="G192" s="19">
        <v>41398.97</v>
      </c>
      <c r="H192" s="30">
        <v>0</v>
      </c>
      <c r="I192" s="33">
        <f t="shared" si="7"/>
        <v>0.11694915996044548</v>
      </c>
    </row>
    <row r="193" spans="1:9" ht="13.5" customHeight="1">
      <c r="A193" s="8"/>
      <c r="B193" s="9">
        <v>85416</v>
      </c>
      <c r="C193" s="9"/>
      <c r="D193" s="10" t="s">
        <v>130</v>
      </c>
      <c r="E193" s="21">
        <f>E194</f>
        <v>7552</v>
      </c>
      <c r="F193" s="21">
        <v>7552</v>
      </c>
      <c r="G193" s="21">
        <f>G194</f>
        <v>960</v>
      </c>
      <c r="H193" s="30">
        <f t="shared" si="8"/>
        <v>12.711864406779661</v>
      </c>
      <c r="I193" s="33">
        <f t="shared" si="7"/>
        <v>0.0027119320495661526</v>
      </c>
    </row>
    <row r="194" spans="1:9" ht="38.25" customHeight="1">
      <c r="A194" s="8"/>
      <c r="B194" s="9"/>
      <c r="C194" s="9">
        <v>2310</v>
      </c>
      <c r="D194" s="10" t="s">
        <v>74</v>
      </c>
      <c r="E194" s="21">
        <v>7552</v>
      </c>
      <c r="F194" s="21">
        <v>7552</v>
      </c>
      <c r="G194" s="21">
        <v>960</v>
      </c>
      <c r="H194" s="30">
        <f t="shared" si="8"/>
        <v>12.711864406779661</v>
      </c>
      <c r="I194" s="33">
        <f t="shared" si="7"/>
        <v>0.0027119320495661526</v>
      </c>
    </row>
    <row r="195" spans="1:9" ht="14.25" customHeight="1">
      <c r="A195" s="8"/>
      <c r="B195" s="9">
        <v>85446</v>
      </c>
      <c r="C195" s="9"/>
      <c r="D195" s="10" t="s">
        <v>32</v>
      </c>
      <c r="E195" s="21">
        <f>E196</f>
        <v>1729</v>
      </c>
      <c r="F195" s="21">
        <f>F196</f>
        <v>1729</v>
      </c>
      <c r="G195" s="21">
        <v>0</v>
      </c>
      <c r="H195" s="30">
        <f t="shared" si="8"/>
        <v>0</v>
      </c>
      <c r="I195" s="33">
        <f t="shared" si="7"/>
        <v>0</v>
      </c>
    </row>
    <row r="196" spans="1:9" ht="35.25" customHeight="1">
      <c r="A196" s="8"/>
      <c r="B196" s="9"/>
      <c r="C196" s="9">
        <v>2310</v>
      </c>
      <c r="D196" s="10" t="s">
        <v>74</v>
      </c>
      <c r="E196" s="21">
        <v>1729</v>
      </c>
      <c r="F196" s="21">
        <v>1729</v>
      </c>
      <c r="G196" s="21">
        <v>0</v>
      </c>
      <c r="H196" s="30">
        <f t="shared" si="8"/>
        <v>0</v>
      </c>
      <c r="I196" s="33">
        <f t="shared" si="7"/>
        <v>0</v>
      </c>
    </row>
    <row r="197" spans="1:9" ht="14.25" customHeight="1">
      <c r="A197" s="8"/>
      <c r="B197" s="9">
        <v>85420</v>
      </c>
      <c r="C197" s="9"/>
      <c r="D197" s="10" t="s">
        <v>103</v>
      </c>
      <c r="E197" s="21">
        <f>E199+E200+E201+E204+E198+E205+E206+E202+E203</f>
        <v>65169</v>
      </c>
      <c r="F197" s="21">
        <f>F199+F200+F201+F204+F198+F205+F206+F202+F203</f>
        <v>65169</v>
      </c>
      <c r="G197" s="21">
        <f>G199+G200+G201+G204+G198+G205+G206+G202+G203</f>
        <v>45204.590000000004</v>
      </c>
      <c r="H197" s="30">
        <f t="shared" si="8"/>
        <v>69.3651736254968</v>
      </c>
      <c r="I197" s="33">
        <f t="shared" si="7"/>
        <v>0.12769976709218503</v>
      </c>
    </row>
    <row r="198" spans="1:9" ht="14.25" customHeight="1">
      <c r="A198" s="8"/>
      <c r="B198" s="9"/>
      <c r="C198" s="9" t="s">
        <v>62</v>
      </c>
      <c r="D198" s="10" t="s">
        <v>8</v>
      </c>
      <c r="E198" s="21">
        <v>100</v>
      </c>
      <c r="F198" s="21">
        <v>100</v>
      </c>
      <c r="G198" s="21">
        <v>18</v>
      </c>
      <c r="H198" s="30">
        <f t="shared" si="8"/>
        <v>18</v>
      </c>
      <c r="I198" s="33">
        <f t="shared" si="7"/>
        <v>5.0848725929365365E-05</v>
      </c>
    </row>
    <row r="199" spans="1:9" ht="36.75" customHeight="1">
      <c r="A199" s="8"/>
      <c r="B199" s="9"/>
      <c r="C199" s="9" t="s">
        <v>63</v>
      </c>
      <c r="D199" s="10" t="s">
        <v>115</v>
      </c>
      <c r="E199" s="21">
        <v>9179</v>
      </c>
      <c r="F199" s="21">
        <v>9179</v>
      </c>
      <c r="G199" s="21">
        <v>4589.16</v>
      </c>
      <c r="H199" s="30">
        <f aca="true" t="shared" si="10" ref="H199:H262">(G199/F199)*100</f>
        <v>49.99629589279878</v>
      </c>
      <c r="I199" s="33">
        <f aca="true" t="shared" si="11" ref="I199:I262">(G199/35399117.03)*100</f>
        <v>0.012964052171444796</v>
      </c>
    </row>
    <row r="200" spans="1:9" ht="12" customHeight="1">
      <c r="A200" s="8"/>
      <c r="B200" s="9"/>
      <c r="C200" s="9" t="s">
        <v>64</v>
      </c>
      <c r="D200" s="10" t="s">
        <v>31</v>
      </c>
      <c r="E200" s="21">
        <v>50000</v>
      </c>
      <c r="F200" s="21">
        <v>50000</v>
      </c>
      <c r="G200" s="21">
        <v>33932.36</v>
      </c>
      <c r="H200" s="30">
        <f t="shared" si="10"/>
        <v>67.86472</v>
      </c>
      <c r="I200" s="33">
        <f t="shared" si="11"/>
        <v>0.09585651520980888</v>
      </c>
    </row>
    <row r="201" spans="1:9" ht="11.25" customHeight="1">
      <c r="A201" s="8"/>
      <c r="B201" s="9"/>
      <c r="C201" s="9" t="s">
        <v>65</v>
      </c>
      <c r="D201" s="10" t="s">
        <v>112</v>
      </c>
      <c r="E201" s="21">
        <v>500</v>
      </c>
      <c r="F201" s="21">
        <v>500</v>
      </c>
      <c r="G201" s="21">
        <v>310.68</v>
      </c>
      <c r="H201" s="30">
        <f t="shared" si="10"/>
        <v>62.136</v>
      </c>
      <c r="I201" s="33">
        <f t="shared" si="11"/>
        <v>0.0008776490095408462</v>
      </c>
    </row>
    <row r="202" spans="1:9" ht="11.25" customHeight="1">
      <c r="A202" s="8"/>
      <c r="B202" s="9"/>
      <c r="C202" s="9" t="s">
        <v>119</v>
      </c>
      <c r="D202" s="10" t="s">
        <v>112</v>
      </c>
      <c r="E202" s="21">
        <v>0</v>
      </c>
      <c r="F202" s="21">
        <v>0</v>
      </c>
      <c r="G202" s="21">
        <v>0.48</v>
      </c>
      <c r="H202" s="30">
        <v>0</v>
      </c>
      <c r="I202" s="33">
        <f t="shared" si="11"/>
        <v>1.3559660247830763E-06</v>
      </c>
    </row>
    <row r="203" spans="1:9" ht="11.25" customHeight="1">
      <c r="A203" s="8"/>
      <c r="B203" s="9"/>
      <c r="C203" s="9" t="s">
        <v>120</v>
      </c>
      <c r="D203" s="10" t="s">
        <v>112</v>
      </c>
      <c r="E203" s="21">
        <v>0</v>
      </c>
      <c r="F203" s="21">
        <v>0</v>
      </c>
      <c r="G203" s="21">
        <v>0.06</v>
      </c>
      <c r="H203" s="30">
        <v>0</v>
      </c>
      <c r="I203" s="33">
        <f t="shared" si="11"/>
        <v>1.6949575309788453E-07</v>
      </c>
    </row>
    <row r="204" spans="1:9" ht="12" customHeight="1">
      <c r="A204" s="8"/>
      <c r="B204" s="9"/>
      <c r="C204" s="9" t="s">
        <v>66</v>
      </c>
      <c r="D204" s="10" t="s">
        <v>9</v>
      </c>
      <c r="E204" s="21">
        <v>450</v>
      </c>
      <c r="F204" s="21">
        <v>450</v>
      </c>
      <c r="G204" s="21">
        <v>1531</v>
      </c>
      <c r="H204" s="30">
        <f t="shared" si="10"/>
        <v>340.22222222222223</v>
      </c>
      <c r="I204" s="33">
        <f t="shared" si="11"/>
        <v>0.004324966633214354</v>
      </c>
    </row>
    <row r="205" spans="1:9" ht="51" customHeight="1">
      <c r="A205" s="8"/>
      <c r="B205" s="9"/>
      <c r="C205" s="9">
        <v>2057</v>
      </c>
      <c r="D205" s="10" t="s">
        <v>109</v>
      </c>
      <c r="E205" s="21">
        <v>4420.04</v>
      </c>
      <c r="F205" s="21">
        <v>4420.04</v>
      </c>
      <c r="G205" s="21">
        <v>4315.02</v>
      </c>
      <c r="H205" s="30">
        <f t="shared" si="10"/>
        <v>97.62400340268414</v>
      </c>
      <c r="I205" s="33">
        <f t="shared" si="11"/>
        <v>0.012189626075540564</v>
      </c>
    </row>
    <row r="206" spans="1:9" ht="49.5" customHeight="1">
      <c r="A206" s="8"/>
      <c r="B206" s="9"/>
      <c r="C206" s="9">
        <v>2059</v>
      </c>
      <c r="D206" s="10" t="s">
        <v>110</v>
      </c>
      <c r="E206" s="21">
        <v>519.96</v>
      </c>
      <c r="F206" s="21">
        <v>519.96</v>
      </c>
      <c r="G206" s="21">
        <v>507.83</v>
      </c>
      <c r="H206" s="30">
        <f t="shared" si="10"/>
        <v>97.66712824063389</v>
      </c>
      <c r="I206" s="33">
        <f t="shared" si="11"/>
        <v>0.0014345838049283118</v>
      </c>
    </row>
    <row r="207" spans="1:9" s="18" customFormat="1" ht="12.75">
      <c r="A207" s="5">
        <v>855</v>
      </c>
      <c r="B207" s="6"/>
      <c r="C207" s="6"/>
      <c r="D207" s="7" t="s">
        <v>104</v>
      </c>
      <c r="E207" s="4">
        <f>E210+E214+E209</f>
        <v>1528350</v>
      </c>
      <c r="F207" s="4">
        <f>F210+F214+F208</f>
        <v>1549075</v>
      </c>
      <c r="G207" s="4">
        <f>G210+G214+G209</f>
        <v>908718.14</v>
      </c>
      <c r="H207" s="30">
        <f t="shared" si="10"/>
        <v>58.66198473282442</v>
      </c>
      <c r="I207" s="33">
        <f t="shared" si="11"/>
        <v>2.5670644248834815</v>
      </c>
    </row>
    <row r="208" spans="1:9" s="18" customFormat="1" ht="12.75">
      <c r="A208" s="5"/>
      <c r="B208" s="29">
        <v>85504</v>
      </c>
      <c r="C208" s="29"/>
      <c r="D208" s="14" t="s">
        <v>154</v>
      </c>
      <c r="E208" s="30">
        <f>E209</f>
        <v>28000</v>
      </c>
      <c r="F208" s="30">
        <f>F209</f>
        <v>28000</v>
      </c>
      <c r="G208" s="30">
        <f>G209</f>
        <v>0</v>
      </c>
      <c r="H208" s="30">
        <f t="shared" si="10"/>
        <v>0</v>
      </c>
      <c r="I208" s="33">
        <f t="shared" si="11"/>
        <v>0</v>
      </c>
    </row>
    <row r="209" spans="1:9" s="18" customFormat="1" ht="36">
      <c r="A209" s="5"/>
      <c r="B209" s="29"/>
      <c r="C209" s="29">
        <v>2110</v>
      </c>
      <c r="D209" s="14" t="s">
        <v>137</v>
      </c>
      <c r="E209" s="30">
        <v>28000</v>
      </c>
      <c r="F209" s="30">
        <v>28000</v>
      </c>
      <c r="G209" s="30">
        <v>0</v>
      </c>
      <c r="H209" s="30">
        <f t="shared" si="10"/>
        <v>0</v>
      </c>
      <c r="I209" s="33">
        <f t="shared" si="11"/>
        <v>0</v>
      </c>
    </row>
    <row r="210" spans="1:9" ht="12.75">
      <c r="A210" s="8"/>
      <c r="B210" s="9">
        <v>85508</v>
      </c>
      <c r="C210" s="9"/>
      <c r="D210" s="10" t="s">
        <v>71</v>
      </c>
      <c r="E210" s="19">
        <f>E211+E212+E213</f>
        <v>1058000</v>
      </c>
      <c r="F210" s="19">
        <f>F211+F212+F213</f>
        <v>1078725</v>
      </c>
      <c r="G210" s="19">
        <f>G211+G212+G213</f>
        <v>657273.48</v>
      </c>
      <c r="H210" s="30">
        <f t="shared" si="10"/>
        <v>60.930587499130915</v>
      </c>
      <c r="I210" s="33">
        <f t="shared" si="11"/>
        <v>1.856751058064456</v>
      </c>
    </row>
    <row r="211" spans="1:9" ht="48">
      <c r="A211" s="8"/>
      <c r="B211" s="9"/>
      <c r="C211" s="9">
        <v>2160</v>
      </c>
      <c r="D211" s="10" t="s">
        <v>101</v>
      </c>
      <c r="E211" s="19">
        <v>553000</v>
      </c>
      <c r="F211" s="19">
        <v>553000</v>
      </c>
      <c r="G211" s="19">
        <v>325500</v>
      </c>
      <c r="H211" s="30">
        <f t="shared" si="10"/>
        <v>58.86075949367089</v>
      </c>
      <c r="I211" s="33">
        <f t="shared" si="11"/>
        <v>0.9195144605560236</v>
      </c>
    </row>
    <row r="212" spans="1:9" ht="27" customHeight="1">
      <c r="A212" s="8"/>
      <c r="B212" s="9"/>
      <c r="C212" s="9">
        <v>2320</v>
      </c>
      <c r="D212" s="10" t="s">
        <v>45</v>
      </c>
      <c r="E212" s="19">
        <v>255000</v>
      </c>
      <c r="F212" s="19">
        <v>255000</v>
      </c>
      <c r="G212" s="19">
        <v>169066.16</v>
      </c>
      <c r="H212" s="30">
        <f t="shared" si="10"/>
        <v>66.30045490196078</v>
      </c>
      <c r="I212" s="33">
        <f t="shared" si="11"/>
        <v>0.47759993520945737</v>
      </c>
    </row>
    <row r="213" spans="1:9" ht="36">
      <c r="A213" s="8"/>
      <c r="B213" s="9"/>
      <c r="C213" s="9">
        <v>2900</v>
      </c>
      <c r="D213" s="10" t="s">
        <v>135</v>
      </c>
      <c r="E213" s="19">
        <v>250000</v>
      </c>
      <c r="F213" s="19">
        <v>270725</v>
      </c>
      <c r="G213" s="19">
        <v>162707.32</v>
      </c>
      <c r="H213" s="30">
        <f t="shared" si="10"/>
        <v>60.100589158740426</v>
      </c>
      <c r="I213" s="33">
        <f t="shared" si="11"/>
        <v>0.4596366622989749</v>
      </c>
    </row>
    <row r="214" spans="1:9" ht="12.75">
      <c r="A214" s="8"/>
      <c r="B214" s="9">
        <v>85510</v>
      </c>
      <c r="C214" s="9"/>
      <c r="D214" s="10" t="s">
        <v>105</v>
      </c>
      <c r="E214" s="19">
        <f>E216+E218+E219</f>
        <v>442350</v>
      </c>
      <c r="F214" s="19">
        <f>F216+F218+F219+F217</f>
        <v>442350</v>
      </c>
      <c r="G214" s="19">
        <f>G216+G218+G219+G215+G217</f>
        <v>251444.66</v>
      </c>
      <c r="H214" s="30">
        <f t="shared" si="10"/>
        <v>56.842920764100825</v>
      </c>
      <c r="I214" s="33">
        <f t="shared" si="11"/>
        <v>0.7103133668190255</v>
      </c>
    </row>
    <row r="215" spans="1:9" ht="12.75">
      <c r="A215" s="8"/>
      <c r="B215" s="9"/>
      <c r="C215" s="9" t="s">
        <v>150</v>
      </c>
      <c r="D215" s="32" t="s">
        <v>151</v>
      </c>
      <c r="E215" s="19">
        <v>0</v>
      </c>
      <c r="F215" s="19">
        <v>0</v>
      </c>
      <c r="G215" s="19"/>
      <c r="H215" s="30">
        <v>0</v>
      </c>
      <c r="I215" s="33">
        <f t="shared" si="11"/>
        <v>0</v>
      </c>
    </row>
    <row r="216" spans="1:9" ht="12.75">
      <c r="A216" s="8"/>
      <c r="B216" s="9"/>
      <c r="C216" s="9" t="s">
        <v>65</v>
      </c>
      <c r="D216" s="10" t="s">
        <v>112</v>
      </c>
      <c r="E216" s="19">
        <v>250</v>
      </c>
      <c r="F216" s="19">
        <v>250</v>
      </c>
      <c r="G216" s="19">
        <v>129.19</v>
      </c>
      <c r="H216" s="30">
        <f t="shared" si="10"/>
        <v>51.676</v>
      </c>
      <c r="I216" s="33">
        <f t="shared" si="11"/>
        <v>0.00036495260571192835</v>
      </c>
    </row>
    <row r="217" spans="1:9" ht="12.75">
      <c r="A217" s="8"/>
      <c r="B217" s="9"/>
      <c r="C217" s="9" t="s">
        <v>78</v>
      </c>
      <c r="D217" s="10" t="s">
        <v>128</v>
      </c>
      <c r="E217" s="19">
        <v>0</v>
      </c>
      <c r="F217" s="19">
        <v>0</v>
      </c>
      <c r="G217" s="19">
        <v>0</v>
      </c>
      <c r="H217" s="30">
        <v>0</v>
      </c>
      <c r="I217" s="33">
        <f t="shared" si="11"/>
        <v>0</v>
      </c>
    </row>
    <row r="218" spans="1:9" ht="12.75">
      <c r="A218" s="8"/>
      <c r="B218" s="9"/>
      <c r="C218" s="9" t="s">
        <v>66</v>
      </c>
      <c r="D218" s="10" t="s">
        <v>9</v>
      </c>
      <c r="E218" s="19">
        <v>100</v>
      </c>
      <c r="F218" s="19">
        <v>100</v>
      </c>
      <c r="G218" s="19">
        <v>65</v>
      </c>
      <c r="H218" s="30">
        <f t="shared" si="10"/>
        <v>65</v>
      </c>
      <c r="I218" s="33">
        <f t="shared" si="11"/>
        <v>0.00018362039918937492</v>
      </c>
    </row>
    <row r="219" spans="1:9" ht="36">
      <c r="A219" s="8"/>
      <c r="B219" s="9"/>
      <c r="C219" s="9">
        <v>2900</v>
      </c>
      <c r="D219" s="10" t="s">
        <v>135</v>
      </c>
      <c r="E219" s="19">
        <v>442000</v>
      </c>
      <c r="F219" s="19">
        <v>442000</v>
      </c>
      <c r="G219" s="19">
        <v>251250.47</v>
      </c>
      <c r="H219" s="30">
        <f t="shared" si="10"/>
        <v>56.84399773755656</v>
      </c>
      <c r="I219" s="33">
        <f t="shared" si="11"/>
        <v>0.7097647938141242</v>
      </c>
    </row>
    <row r="220" spans="1:9" ht="12.75" customHeight="1">
      <c r="A220" s="11">
        <v>900</v>
      </c>
      <c r="B220" s="12"/>
      <c r="C220" s="12"/>
      <c r="D220" s="13" t="s">
        <v>79</v>
      </c>
      <c r="E220" s="4">
        <f>E221</f>
        <v>150000</v>
      </c>
      <c r="F220" s="4">
        <f>F221</f>
        <v>150000</v>
      </c>
      <c r="G220" s="4">
        <f>G221+G224</f>
        <v>49310.23</v>
      </c>
      <c r="H220" s="30">
        <f t="shared" si="10"/>
        <v>32.873486666666665</v>
      </c>
      <c r="I220" s="33">
        <f t="shared" si="11"/>
        <v>0.13929790948799833</v>
      </c>
    </row>
    <row r="221" spans="1:9" ht="24">
      <c r="A221" s="8"/>
      <c r="B221" s="9">
        <v>90019</v>
      </c>
      <c r="C221" s="9"/>
      <c r="D221" s="10" t="s">
        <v>80</v>
      </c>
      <c r="E221" s="19">
        <f>E223</f>
        <v>150000</v>
      </c>
      <c r="F221" s="19">
        <f>F223</f>
        <v>150000</v>
      </c>
      <c r="G221" s="19">
        <f>G223+G222</f>
        <v>49202.73</v>
      </c>
      <c r="H221" s="30">
        <f t="shared" si="10"/>
        <v>32.801820000000006</v>
      </c>
      <c r="I221" s="33">
        <f t="shared" si="11"/>
        <v>0.13899422959703128</v>
      </c>
    </row>
    <row r="222" spans="1:9" ht="24">
      <c r="A222" s="8"/>
      <c r="B222" s="9"/>
      <c r="C222" s="9" t="s">
        <v>160</v>
      </c>
      <c r="D222" s="42" t="s">
        <v>162</v>
      </c>
      <c r="E222" s="19">
        <v>0</v>
      </c>
      <c r="F222" s="19">
        <v>0</v>
      </c>
      <c r="G222" s="19">
        <v>4525</v>
      </c>
      <c r="H222" s="30">
        <v>0</v>
      </c>
      <c r="I222" s="33">
        <f t="shared" si="11"/>
        <v>0.012782804712798792</v>
      </c>
    </row>
    <row r="223" spans="1:9" ht="12.75">
      <c r="A223" s="8"/>
      <c r="B223" s="9"/>
      <c r="C223" s="9" t="s">
        <v>62</v>
      </c>
      <c r="D223" s="10" t="s">
        <v>8</v>
      </c>
      <c r="E223" s="19">
        <v>150000</v>
      </c>
      <c r="F223" s="19">
        <v>150000</v>
      </c>
      <c r="G223" s="19">
        <v>44677.73</v>
      </c>
      <c r="H223" s="30">
        <f t="shared" si="10"/>
        <v>29.785153333333337</v>
      </c>
      <c r="I223" s="33">
        <f t="shared" si="11"/>
        <v>0.12621142488423248</v>
      </c>
    </row>
    <row r="224" spans="1:9" ht="12.75">
      <c r="A224" s="8"/>
      <c r="B224" s="9">
        <v>90095</v>
      </c>
      <c r="C224" s="9"/>
      <c r="D224" s="10" t="s">
        <v>34</v>
      </c>
      <c r="E224" s="19"/>
      <c r="F224" s="19"/>
      <c r="G224" s="19">
        <f>G225</f>
        <v>107.5</v>
      </c>
      <c r="H224" s="30">
        <v>0</v>
      </c>
      <c r="I224" s="33">
        <f t="shared" si="11"/>
        <v>0.00030367989096704315</v>
      </c>
    </row>
    <row r="225" spans="1:9" ht="24">
      <c r="A225" s="8"/>
      <c r="B225" s="9"/>
      <c r="C225" s="9">
        <v>2360</v>
      </c>
      <c r="D225" s="10" t="s">
        <v>55</v>
      </c>
      <c r="E225" s="19"/>
      <c r="F225" s="19"/>
      <c r="G225" s="19">
        <v>107.5</v>
      </c>
      <c r="H225" s="30">
        <v>0</v>
      </c>
      <c r="I225" s="33">
        <f t="shared" si="11"/>
        <v>0.00030367989096704315</v>
      </c>
    </row>
    <row r="226" spans="1:9" ht="13.5">
      <c r="A226" s="11">
        <v>926</v>
      </c>
      <c r="B226" s="9"/>
      <c r="C226" s="9"/>
      <c r="D226" s="44" t="s">
        <v>165</v>
      </c>
      <c r="E226" s="20">
        <v>0</v>
      </c>
      <c r="F226" s="20">
        <v>0</v>
      </c>
      <c r="G226" s="20">
        <f>G227</f>
        <v>25.630000000000003</v>
      </c>
      <c r="H226" s="30">
        <v>0</v>
      </c>
      <c r="I226" s="33">
        <f t="shared" si="11"/>
        <v>7.240293586497968E-05</v>
      </c>
    </row>
    <row r="227" spans="1:9" ht="13.5">
      <c r="A227" s="8"/>
      <c r="B227" s="9">
        <v>92605</v>
      </c>
      <c r="C227" s="9"/>
      <c r="D227" s="45" t="s">
        <v>166</v>
      </c>
      <c r="E227" s="19">
        <v>0</v>
      </c>
      <c r="F227" s="19">
        <v>0</v>
      </c>
      <c r="G227" s="19">
        <f>G228+G229</f>
        <v>25.630000000000003</v>
      </c>
      <c r="H227" s="30">
        <v>0</v>
      </c>
      <c r="I227" s="33">
        <f t="shared" si="11"/>
        <v>7.240293586497968E-05</v>
      </c>
    </row>
    <row r="228" spans="1:9" ht="36" customHeight="1">
      <c r="A228" s="8"/>
      <c r="B228" s="9"/>
      <c r="C228" s="9" t="s">
        <v>161</v>
      </c>
      <c r="D228" s="14" t="s">
        <v>163</v>
      </c>
      <c r="E228" s="19">
        <v>0</v>
      </c>
      <c r="F228" s="19">
        <v>0</v>
      </c>
      <c r="G228" s="19">
        <v>0.17</v>
      </c>
      <c r="H228" s="30">
        <v>0</v>
      </c>
      <c r="I228" s="33">
        <f t="shared" si="11"/>
        <v>4.80237967110673E-07</v>
      </c>
    </row>
    <row r="229" spans="1:9" ht="35.25" customHeight="1">
      <c r="A229" s="8"/>
      <c r="B229" s="9"/>
      <c r="C229" s="9">
        <v>2910</v>
      </c>
      <c r="D229" s="10" t="s">
        <v>164</v>
      </c>
      <c r="E229" s="19">
        <v>0</v>
      </c>
      <c r="F229" s="19">
        <v>0</v>
      </c>
      <c r="G229" s="19">
        <v>25.46</v>
      </c>
      <c r="H229" s="30">
        <v>0</v>
      </c>
      <c r="I229" s="33">
        <f t="shared" si="11"/>
        <v>7.1922697897869E-05</v>
      </c>
    </row>
    <row r="230" spans="1:9" ht="12.75">
      <c r="A230" s="5"/>
      <c r="B230" s="6"/>
      <c r="C230" s="6"/>
      <c r="D230" s="7" t="s">
        <v>52</v>
      </c>
      <c r="E230" s="4">
        <f>E5+E8+E19+E29+E40+E59+E68+E78+E85+E141+E144+E159+E169+E220+E65+E207+E11+E56</f>
        <v>66676464.71</v>
      </c>
      <c r="F230" s="4">
        <f>F5+F8+F19+F29+F40+F59+F68+F78+F85+F141+F144+F159+F169+F220+F65+F207+F11+F56</f>
        <v>74354281.9</v>
      </c>
      <c r="G230" s="4">
        <f>G5+G8+G19+G29+G40+G59+G68+G78+G85+G141+G144+G159+G169+G220+G65+G207+G11+G56+G226</f>
        <v>35399117.03</v>
      </c>
      <c r="H230" s="30">
        <f t="shared" si="10"/>
        <v>47.60871348015803</v>
      </c>
      <c r="I230" s="33">
        <f t="shared" si="11"/>
        <v>100</v>
      </c>
    </row>
    <row r="231" spans="1:9" ht="12.75">
      <c r="A231" s="8"/>
      <c r="B231" s="9"/>
      <c r="C231" s="9" t="s">
        <v>67</v>
      </c>
      <c r="D231" s="10" t="s">
        <v>124</v>
      </c>
      <c r="E231" s="19">
        <f aca="true" t="shared" si="12" ref="E231:G232">E76</f>
        <v>14700000</v>
      </c>
      <c r="F231" s="19">
        <f t="shared" si="12"/>
        <v>14700000</v>
      </c>
      <c r="G231" s="19">
        <f t="shared" si="12"/>
        <v>7242588</v>
      </c>
      <c r="H231" s="30">
        <f t="shared" si="10"/>
        <v>49.26930612244898</v>
      </c>
      <c r="I231" s="33">
        <f t="shared" si="11"/>
        <v>20.459798457295022</v>
      </c>
    </row>
    <row r="232" spans="1:9" ht="12.75">
      <c r="A232" s="8"/>
      <c r="B232" s="9"/>
      <c r="C232" s="9" t="s">
        <v>68</v>
      </c>
      <c r="D232" s="10" t="s">
        <v>125</v>
      </c>
      <c r="E232" s="19">
        <f t="shared" si="12"/>
        <v>200000</v>
      </c>
      <c r="F232" s="19">
        <f t="shared" si="12"/>
        <v>200000</v>
      </c>
      <c r="G232" s="19">
        <f t="shared" si="12"/>
        <v>127860.43</v>
      </c>
      <c r="H232" s="30">
        <f t="shared" si="10"/>
        <v>63.930215000000004</v>
      </c>
      <c r="I232" s="33">
        <f t="shared" si="11"/>
        <v>0.3611966645711558</v>
      </c>
    </row>
    <row r="233" spans="1:9" ht="12.75">
      <c r="A233" s="8"/>
      <c r="B233" s="9"/>
      <c r="C233" s="9" t="s">
        <v>61</v>
      </c>
      <c r="D233" s="10" t="s">
        <v>18</v>
      </c>
      <c r="E233" s="19">
        <f>E70</f>
        <v>1300000</v>
      </c>
      <c r="F233" s="19">
        <f>F70</f>
        <v>1300000</v>
      </c>
      <c r="G233" s="19">
        <f>G70</f>
        <v>637946.75</v>
      </c>
      <c r="H233" s="30">
        <f t="shared" si="10"/>
        <v>49.072826923076924</v>
      </c>
      <c r="I233" s="33">
        <f t="shared" si="11"/>
        <v>1.8021544137932979</v>
      </c>
    </row>
    <row r="234" spans="1:9" ht="12.75">
      <c r="A234" s="8"/>
      <c r="B234" s="9"/>
      <c r="C234" s="9" t="s">
        <v>106</v>
      </c>
      <c r="D234" s="10" t="s">
        <v>107</v>
      </c>
      <c r="E234" s="19">
        <v>0</v>
      </c>
      <c r="F234" s="19">
        <v>0</v>
      </c>
      <c r="G234" s="19">
        <v>0</v>
      </c>
      <c r="H234" s="30">
        <v>0</v>
      </c>
      <c r="I234" s="33">
        <f t="shared" si="11"/>
        <v>0</v>
      </c>
    </row>
    <row r="235" spans="1:9" ht="14.25" customHeight="1">
      <c r="A235" s="8"/>
      <c r="B235" s="9"/>
      <c r="C235" s="9" t="s">
        <v>117</v>
      </c>
      <c r="D235" s="10" t="s">
        <v>121</v>
      </c>
      <c r="E235" s="19">
        <f>E21</f>
        <v>666</v>
      </c>
      <c r="F235" s="19">
        <f>F21</f>
        <v>666</v>
      </c>
      <c r="G235" s="19">
        <f>G21</f>
        <v>663.13</v>
      </c>
      <c r="H235" s="30">
        <f t="shared" si="10"/>
        <v>99.56906906906907</v>
      </c>
      <c r="I235" s="33">
        <f t="shared" si="11"/>
        <v>0.0018732953125300028</v>
      </c>
    </row>
    <row r="236" spans="1:9" ht="14.25" customHeight="1">
      <c r="A236" s="8"/>
      <c r="B236" s="9"/>
      <c r="C236" s="9" t="s">
        <v>144</v>
      </c>
      <c r="D236" s="36" t="s">
        <v>152</v>
      </c>
      <c r="E236" s="19">
        <v>0</v>
      </c>
      <c r="F236" s="19">
        <v>0</v>
      </c>
      <c r="G236" s="19">
        <v>0</v>
      </c>
      <c r="H236" s="30">
        <v>0</v>
      </c>
      <c r="I236" s="33">
        <f t="shared" si="11"/>
        <v>0</v>
      </c>
    </row>
    <row r="237" spans="1:9" ht="24" customHeight="1">
      <c r="A237" s="8"/>
      <c r="B237" s="9"/>
      <c r="C237" s="9" t="s">
        <v>160</v>
      </c>
      <c r="D237" s="42" t="s">
        <v>162</v>
      </c>
      <c r="E237" s="19">
        <v>0</v>
      </c>
      <c r="F237" s="19">
        <v>0</v>
      </c>
      <c r="G237" s="19">
        <f>G222</f>
        <v>4525</v>
      </c>
      <c r="H237" s="30">
        <v>0</v>
      </c>
      <c r="I237" s="33">
        <f t="shared" si="11"/>
        <v>0.012782804712798792</v>
      </c>
    </row>
    <row r="238" spans="1:9" ht="26.25" customHeight="1">
      <c r="A238" s="8"/>
      <c r="B238" s="9"/>
      <c r="C238" s="9" t="s">
        <v>75</v>
      </c>
      <c r="D238" s="10" t="s">
        <v>76</v>
      </c>
      <c r="E238" s="41">
        <f>E71</f>
        <v>330000</v>
      </c>
      <c r="F238" s="19">
        <f>F71</f>
        <v>330000</v>
      </c>
      <c r="G238" s="19">
        <f>G71</f>
        <v>305959.32</v>
      </c>
      <c r="H238" s="30">
        <f t="shared" si="10"/>
        <v>92.71494545454546</v>
      </c>
      <c r="I238" s="33">
        <f t="shared" si="11"/>
        <v>0.8643134226786108</v>
      </c>
    </row>
    <row r="239" spans="1:9" ht="22.5" customHeight="1">
      <c r="A239" s="8"/>
      <c r="B239" s="9"/>
      <c r="C239" s="9" t="s">
        <v>134</v>
      </c>
      <c r="D239" s="10" t="s">
        <v>138</v>
      </c>
      <c r="E239" s="19">
        <f>E101+E120+E87+E113</f>
        <v>400</v>
      </c>
      <c r="F239" s="19">
        <f>F101+F120+F87+F113</f>
        <v>400</v>
      </c>
      <c r="G239" s="19">
        <f>G101+G120+G87+G113</f>
        <v>286</v>
      </c>
      <c r="H239" s="30">
        <f t="shared" si="10"/>
        <v>71.5</v>
      </c>
      <c r="I239" s="33">
        <f t="shared" si="11"/>
        <v>0.0008079297564332497</v>
      </c>
    </row>
    <row r="240" spans="1:9" ht="24" customHeight="1">
      <c r="A240" s="8"/>
      <c r="B240" s="9"/>
      <c r="C240" s="9" t="s">
        <v>141</v>
      </c>
      <c r="D240" s="10" t="s">
        <v>149</v>
      </c>
      <c r="E240" s="19"/>
      <c r="F240" s="19">
        <f>F163</f>
        <v>0</v>
      </c>
      <c r="G240" s="19">
        <f>G163</f>
        <v>900</v>
      </c>
      <c r="H240" s="30">
        <v>0</v>
      </c>
      <c r="I240" s="33">
        <f t="shared" si="11"/>
        <v>0.0025424362964682683</v>
      </c>
    </row>
    <row r="241" spans="1:9" ht="13.5" customHeight="1">
      <c r="A241" s="8"/>
      <c r="B241" s="9"/>
      <c r="C241" s="9" t="s">
        <v>93</v>
      </c>
      <c r="D241" s="10" t="s">
        <v>95</v>
      </c>
      <c r="E241" s="19">
        <f>E72</f>
        <v>180000</v>
      </c>
      <c r="F241" s="19">
        <f>F72</f>
        <v>180000</v>
      </c>
      <c r="G241" s="19">
        <f>G72</f>
        <v>77660</v>
      </c>
      <c r="H241" s="30">
        <f t="shared" si="10"/>
        <v>43.144444444444446</v>
      </c>
      <c r="I241" s="33">
        <f t="shared" si="11"/>
        <v>0.21938400309302855</v>
      </c>
    </row>
    <row r="242" spans="1:9" ht="12.75">
      <c r="A242" s="8"/>
      <c r="B242" s="9"/>
      <c r="C242" s="9" t="s">
        <v>62</v>
      </c>
      <c r="D242" s="10" t="s">
        <v>8</v>
      </c>
      <c r="E242" s="19">
        <f>E42+E121+E223+E102+E73+E198+E31+E22+E88+E114+E164</f>
        <v>895950</v>
      </c>
      <c r="F242" s="19">
        <f>F42+F121+F223+F102+F73+F198+F31+F22+F88+F114+F96+F164</f>
        <v>895950</v>
      </c>
      <c r="G242" s="19">
        <f>G42+G121+G223+G102+G73+G198+G31+G22+G88+G114+G96+G164</f>
        <v>461746.41000000003</v>
      </c>
      <c r="H242" s="30">
        <f t="shared" si="10"/>
        <v>51.537073497405</v>
      </c>
      <c r="I242" s="33">
        <f t="shared" si="11"/>
        <v>1.304400925053243</v>
      </c>
    </row>
    <row r="243" spans="1:9" ht="36" customHeight="1">
      <c r="A243" s="8"/>
      <c r="B243" s="9"/>
      <c r="C243" s="9" t="s">
        <v>63</v>
      </c>
      <c r="D243" s="10" t="s">
        <v>116</v>
      </c>
      <c r="E243" s="19">
        <f>E23+E43+E103+E122+E146+E199+E89+E115</f>
        <v>143249</v>
      </c>
      <c r="F243" s="19">
        <f>F23+F43+F103+F122+F146+F199+F89+F115</f>
        <v>143249</v>
      </c>
      <c r="G243" s="19">
        <f>G23+G43+G103+G122+G146+G199+G89+G115</f>
        <v>60504.579999999994</v>
      </c>
      <c r="H243" s="30">
        <f t="shared" si="10"/>
        <v>42.23734895182514</v>
      </c>
      <c r="I243" s="33">
        <f t="shared" si="11"/>
        <v>0.17092115588285337</v>
      </c>
    </row>
    <row r="244" spans="1:9" ht="12.75">
      <c r="A244" s="8"/>
      <c r="B244" s="9"/>
      <c r="C244" s="9" t="s">
        <v>64</v>
      </c>
      <c r="D244" s="10" t="s">
        <v>31</v>
      </c>
      <c r="E244" s="19">
        <f>E45+E147+E171+E181+E187+E200</f>
        <v>9291121</v>
      </c>
      <c r="F244" s="19">
        <f>F45+F147+F171+F181+F187+F200</f>
        <v>9924242</v>
      </c>
      <c r="G244" s="19">
        <f>G45+G147+G171+G181+G187+G200</f>
        <v>4786969.239999999</v>
      </c>
      <c r="H244" s="30">
        <f t="shared" si="10"/>
        <v>48.23511196119562</v>
      </c>
      <c r="I244" s="33">
        <f t="shared" si="11"/>
        <v>13.52284927317013</v>
      </c>
    </row>
    <row r="245" spans="1:9" ht="24">
      <c r="A245" s="8"/>
      <c r="B245" s="9"/>
      <c r="C245" s="9" t="s">
        <v>72</v>
      </c>
      <c r="D245" s="10" t="s">
        <v>77</v>
      </c>
      <c r="E245" s="19">
        <f>E24</f>
        <v>1140000</v>
      </c>
      <c r="F245" s="19">
        <f>F24</f>
        <v>1140000</v>
      </c>
      <c r="G245" s="19">
        <f>G24</f>
        <v>656500</v>
      </c>
      <c r="H245" s="30">
        <f t="shared" si="10"/>
        <v>57.58771929824561</v>
      </c>
      <c r="I245" s="33">
        <f t="shared" si="11"/>
        <v>1.8545660318126866</v>
      </c>
    </row>
    <row r="246" spans="1:9" ht="12.75">
      <c r="A246" s="8"/>
      <c r="B246" s="9"/>
      <c r="C246" s="9" t="s">
        <v>150</v>
      </c>
      <c r="D246" s="32" t="s">
        <v>151</v>
      </c>
      <c r="E246" s="19">
        <v>0</v>
      </c>
      <c r="F246" s="19">
        <v>0</v>
      </c>
      <c r="G246" s="19">
        <v>0</v>
      </c>
      <c r="H246" s="30">
        <v>0</v>
      </c>
      <c r="I246" s="33">
        <f t="shared" si="11"/>
        <v>0</v>
      </c>
    </row>
    <row r="247" spans="1:13" ht="37.5" customHeight="1">
      <c r="A247" s="8"/>
      <c r="B247" s="9"/>
      <c r="C247" s="9" t="s">
        <v>161</v>
      </c>
      <c r="D247" s="14" t="s">
        <v>163</v>
      </c>
      <c r="E247" s="19">
        <v>0</v>
      </c>
      <c r="F247" s="19">
        <v>0</v>
      </c>
      <c r="G247" s="19">
        <f>G228</f>
        <v>0.17</v>
      </c>
      <c r="H247" s="30">
        <v>0</v>
      </c>
      <c r="I247" s="33">
        <f t="shared" si="11"/>
        <v>4.80237967110673E-07</v>
      </c>
      <c r="M247" s="43"/>
    </row>
    <row r="248" spans="1:9" ht="12.75">
      <c r="A248" s="8"/>
      <c r="B248" s="9"/>
      <c r="C248" s="9" t="s">
        <v>65</v>
      </c>
      <c r="D248" s="10" t="s">
        <v>112</v>
      </c>
      <c r="E248" s="19">
        <f>E32+E36+E46+E54+E97+E104+E123+E148+E157+E165+E177+E182+E188+E201+E216+E74+E90+E117+E172</f>
        <v>40930</v>
      </c>
      <c r="F248" s="19">
        <f>F32+F36+F46+F54+F97+F104+F123+F148+F157+F165+F177+F182+F188+F201+F216+F74+F90+F117+F172</f>
        <v>40930</v>
      </c>
      <c r="G248" s="19">
        <f>G32+G36+G46+G54+G97+G104+G123+G148+G157+G165+G177+G182+G188+G201+G216+G74+G90+G117+G172+G135+G25</f>
        <v>36948.88999999999</v>
      </c>
      <c r="H248" s="30">
        <f t="shared" si="10"/>
        <v>90.27336916687024</v>
      </c>
      <c r="I248" s="33">
        <f t="shared" si="11"/>
        <v>0.10437799894468155</v>
      </c>
    </row>
    <row r="249" spans="1:9" ht="12.75">
      <c r="A249" s="8"/>
      <c r="B249" s="9"/>
      <c r="C249" s="9" t="s">
        <v>119</v>
      </c>
      <c r="D249" s="10" t="s">
        <v>112</v>
      </c>
      <c r="E249" s="19">
        <f aca="true" t="shared" si="13" ref="E249:G250">E202</f>
        <v>0</v>
      </c>
      <c r="F249" s="19">
        <f t="shared" si="13"/>
        <v>0</v>
      </c>
      <c r="G249" s="19">
        <f t="shared" si="13"/>
        <v>0.48</v>
      </c>
      <c r="H249" s="30">
        <v>0</v>
      </c>
      <c r="I249" s="33">
        <f t="shared" si="11"/>
        <v>1.3559660247830763E-06</v>
      </c>
    </row>
    <row r="250" spans="1:9" ht="12.75">
      <c r="A250" s="8"/>
      <c r="B250" s="9"/>
      <c r="C250" s="9" t="s">
        <v>120</v>
      </c>
      <c r="D250" s="10" t="s">
        <v>112</v>
      </c>
      <c r="E250" s="19">
        <f t="shared" si="13"/>
        <v>0</v>
      </c>
      <c r="F250" s="19">
        <f t="shared" si="13"/>
        <v>0</v>
      </c>
      <c r="G250" s="19">
        <f t="shared" si="13"/>
        <v>0.06</v>
      </c>
      <c r="H250" s="30">
        <v>0</v>
      </c>
      <c r="I250" s="33">
        <f t="shared" si="11"/>
        <v>1.6949575309788453E-07</v>
      </c>
    </row>
    <row r="251" spans="1:9" ht="12.75">
      <c r="A251" s="8"/>
      <c r="B251" s="9"/>
      <c r="C251" s="9" t="s">
        <v>118</v>
      </c>
      <c r="D251" s="10" t="s">
        <v>122</v>
      </c>
      <c r="E251" s="19">
        <f>E149+E156+E48</f>
        <v>0</v>
      </c>
      <c r="F251" s="19">
        <f>F149+F156+F116+F47+F178</f>
        <v>96962.62</v>
      </c>
      <c r="G251" s="19">
        <f>G149+G156+G116+G47+G178</f>
        <v>97558.06</v>
      </c>
      <c r="H251" s="30">
        <f t="shared" si="10"/>
        <v>100.61409231722493</v>
      </c>
      <c r="I251" s="33">
        <f t="shared" si="11"/>
        <v>0.2755946141744767</v>
      </c>
    </row>
    <row r="252" spans="1:9" ht="12.75">
      <c r="A252" s="8"/>
      <c r="B252" s="9"/>
      <c r="C252" s="9" t="s">
        <v>140</v>
      </c>
      <c r="D252" s="32" t="s">
        <v>143</v>
      </c>
      <c r="E252" s="19">
        <v>0</v>
      </c>
      <c r="F252" s="19">
        <f>F150</f>
        <v>4402</v>
      </c>
      <c r="G252" s="19">
        <f>G150</f>
        <v>4402.33</v>
      </c>
      <c r="H252" s="30">
        <f t="shared" si="10"/>
        <v>100.00749659245798</v>
      </c>
      <c r="I252" s="33">
        <f t="shared" si="11"/>
        <v>0.012436270645590166</v>
      </c>
    </row>
    <row r="253" spans="1:9" ht="12.75" customHeight="1">
      <c r="A253" s="8"/>
      <c r="B253" s="9"/>
      <c r="C253" s="9" t="s">
        <v>78</v>
      </c>
      <c r="D253" s="10" t="s">
        <v>128</v>
      </c>
      <c r="E253" s="19">
        <f>E151</f>
        <v>0</v>
      </c>
      <c r="F253" s="19">
        <f>F151+F217</f>
        <v>1947</v>
      </c>
      <c r="G253" s="19">
        <f>G151+G217+G91+G105+G124</f>
        <v>2817</v>
      </c>
      <c r="H253" s="30">
        <f t="shared" si="10"/>
        <v>144.68412942989215</v>
      </c>
      <c r="I253" s="33">
        <f t="shared" si="11"/>
        <v>0.00795782560794568</v>
      </c>
    </row>
    <row r="254" spans="1:9" ht="12.75">
      <c r="A254" s="8"/>
      <c r="B254" s="9"/>
      <c r="C254" s="9" t="s">
        <v>66</v>
      </c>
      <c r="D254" s="10" t="s">
        <v>41</v>
      </c>
      <c r="E254" s="19">
        <f>E37+E49+E98+E106+E125+E152+E158+E161+E166+E173+E179+E183+E191+E33+E55+E128+E218+E204+E132+E92+E118</f>
        <v>58252</v>
      </c>
      <c r="F254" s="19">
        <f>F37+F49+F98+F106+F125+F152+F158+F161+F166+F173+F179+F183+F191+F33+F55+F128+F218+F204+F132+F92+F118</f>
        <v>59984</v>
      </c>
      <c r="G254" s="19">
        <f>G37+G49+G98+G106+G125+G152+G158+G161+G166+G173+G179+G183+G191+G33+G55+G128+G218+G204+G132+G92+G118</f>
        <v>35721.26</v>
      </c>
      <c r="H254" s="30">
        <f t="shared" si="10"/>
        <v>59.55131368364898</v>
      </c>
      <c r="I254" s="33">
        <f t="shared" si="11"/>
        <v>0.10091003108842232</v>
      </c>
    </row>
    <row r="255" spans="1:9" ht="48">
      <c r="A255" s="8"/>
      <c r="B255" s="9"/>
      <c r="C255" s="9">
        <v>2057</v>
      </c>
      <c r="D255" s="10" t="s">
        <v>111</v>
      </c>
      <c r="E255" s="19">
        <f>E205+E51</f>
        <v>4420.04</v>
      </c>
      <c r="F255" s="19">
        <f>F205+F51+F136</f>
        <v>240492.31</v>
      </c>
      <c r="G255" s="19">
        <f>G205+G51+G136</f>
        <v>162787.77</v>
      </c>
      <c r="H255" s="30">
        <f t="shared" si="10"/>
        <v>67.68938682488434</v>
      </c>
      <c r="I255" s="33">
        <f t="shared" si="11"/>
        <v>0.45986392785458696</v>
      </c>
    </row>
    <row r="256" spans="1:9" ht="48">
      <c r="A256" s="8"/>
      <c r="B256" s="9"/>
      <c r="C256" s="9">
        <v>2059</v>
      </c>
      <c r="D256" s="10" t="s">
        <v>133</v>
      </c>
      <c r="E256" s="19">
        <f>E206</f>
        <v>519.96</v>
      </c>
      <c r="F256" s="19">
        <f>F206+F137</f>
        <v>30738.36</v>
      </c>
      <c r="G256" s="19">
        <f>G206+G137</f>
        <v>14173.48</v>
      </c>
      <c r="H256" s="30">
        <f t="shared" si="10"/>
        <v>46.11007223547385</v>
      </c>
      <c r="I256" s="33">
        <f t="shared" si="11"/>
        <v>0.04003907777696341</v>
      </c>
    </row>
    <row r="257" spans="1:9" ht="36" customHeight="1">
      <c r="A257" s="8"/>
      <c r="B257" s="9"/>
      <c r="C257" s="9">
        <v>2110</v>
      </c>
      <c r="D257" s="10" t="s">
        <v>5</v>
      </c>
      <c r="E257" s="19">
        <f>E27+E34+E38+E61+E143+E7+E63+E67+E18+E58+E209</f>
        <v>2888587</v>
      </c>
      <c r="F257" s="19">
        <f>F27+F34+F38+F61+F143+F7+F63+F67+F18+F209+F58</f>
        <v>3081387</v>
      </c>
      <c r="G257" s="19">
        <f>G27+G34+G38+G61+G143+G7+G63+G67+G18+G209+G58</f>
        <v>1341662</v>
      </c>
      <c r="H257" s="30">
        <f t="shared" si="10"/>
        <v>43.540847027653456</v>
      </c>
      <c r="I257" s="33">
        <f t="shared" si="11"/>
        <v>3.790100184880233</v>
      </c>
    </row>
    <row r="258" spans="1:9" ht="24">
      <c r="A258" s="8"/>
      <c r="B258" s="9"/>
      <c r="C258" s="9">
        <v>2130</v>
      </c>
      <c r="D258" s="10" t="s">
        <v>58</v>
      </c>
      <c r="E258" s="19">
        <f>E153</f>
        <v>6449157</v>
      </c>
      <c r="F258" s="19">
        <f>F153</f>
        <v>6478825</v>
      </c>
      <c r="G258" s="19">
        <f>G153</f>
        <v>3159404</v>
      </c>
      <c r="H258" s="30">
        <f t="shared" si="10"/>
        <v>48.76507700084506</v>
      </c>
      <c r="I258" s="33">
        <f t="shared" si="11"/>
        <v>8.925092672007812</v>
      </c>
    </row>
    <row r="259" spans="1:9" ht="36">
      <c r="A259" s="8"/>
      <c r="B259" s="9"/>
      <c r="C259" s="9">
        <v>2120</v>
      </c>
      <c r="D259" s="10" t="s">
        <v>148</v>
      </c>
      <c r="E259" s="19">
        <f>E138</f>
        <v>32700</v>
      </c>
      <c r="F259" s="19">
        <f>F138</f>
        <v>32700</v>
      </c>
      <c r="G259" s="19">
        <f>G138</f>
        <v>32700</v>
      </c>
      <c r="H259" s="30">
        <f t="shared" si="10"/>
        <v>100</v>
      </c>
      <c r="I259" s="33">
        <f t="shared" si="11"/>
        <v>0.09237518543834708</v>
      </c>
    </row>
    <row r="260" spans="1:9" ht="48">
      <c r="A260" s="8"/>
      <c r="B260" s="9"/>
      <c r="C260" s="9">
        <v>2160</v>
      </c>
      <c r="D260" s="10" t="s">
        <v>101</v>
      </c>
      <c r="E260" s="19">
        <f>E211</f>
        <v>553000</v>
      </c>
      <c r="F260" s="19">
        <f>F211</f>
        <v>553000</v>
      </c>
      <c r="G260" s="19">
        <f>G211</f>
        <v>325500</v>
      </c>
      <c r="H260" s="30">
        <f t="shared" si="10"/>
        <v>58.86075949367089</v>
      </c>
      <c r="I260" s="33">
        <f t="shared" si="11"/>
        <v>0.9195144605560236</v>
      </c>
    </row>
    <row r="261" spans="1:9" ht="27" customHeight="1">
      <c r="A261" s="8"/>
      <c r="B261" s="9"/>
      <c r="C261" s="9">
        <v>2310</v>
      </c>
      <c r="D261" s="10" t="s">
        <v>53</v>
      </c>
      <c r="E261" s="19">
        <f>E52+E111+E130+E139+E174+E107+E196+E184+E133+E194+E93</f>
        <v>3860127</v>
      </c>
      <c r="F261" s="19">
        <f>F52+F111+F130+F139+F174+F107+F196+F184+F133+F194+F93</f>
        <v>3526952</v>
      </c>
      <c r="G261" s="19">
        <f>G52+G111+G130+G139+G174+G107+G196+G184+G133+G194+G93</f>
        <v>1856898</v>
      </c>
      <c r="H261" s="30">
        <f t="shared" si="10"/>
        <v>52.6488027055656</v>
      </c>
      <c r="I261" s="33">
        <f t="shared" si="11"/>
        <v>5.24560541559926</v>
      </c>
    </row>
    <row r="262" spans="1:9" ht="27" customHeight="1">
      <c r="A262" s="8"/>
      <c r="B262" s="9"/>
      <c r="C262" s="9">
        <v>2319</v>
      </c>
      <c r="D262" s="10" t="s">
        <v>53</v>
      </c>
      <c r="E262" s="19">
        <v>0</v>
      </c>
      <c r="F262" s="19">
        <v>7800</v>
      </c>
      <c r="G262" s="19"/>
      <c r="H262" s="30">
        <f t="shared" si="10"/>
        <v>0</v>
      </c>
      <c r="I262" s="33">
        <f t="shared" si="11"/>
        <v>0</v>
      </c>
    </row>
    <row r="263" spans="1:9" ht="27.75" customHeight="1">
      <c r="A263" s="8"/>
      <c r="B263" s="9"/>
      <c r="C263" s="9">
        <v>2320</v>
      </c>
      <c r="D263" s="10" t="s">
        <v>54</v>
      </c>
      <c r="E263" s="19">
        <f>E167+E212</f>
        <v>2230223</v>
      </c>
      <c r="F263" s="19">
        <f>F167+F212</f>
        <v>2230223</v>
      </c>
      <c r="G263" s="19">
        <f>G167+G212</f>
        <v>1232649.16</v>
      </c>
      <c r="H263" s="30">
        <f aca="true" t="shared" si="14" ref="H263:H278">(G263/F263)*100</f>
        <v>55.270220063195474</v>
      </c>
      <c r="I263" s="33">
        <f aca="true" t="shared" si="15" ref="I263:I278">(G263/35399117.03)*100</f>
        <v>3.482146627994579</v>
      </c>
    </row>
    <row r="264" spans="1:9" ht="24" customHeight="1">
      <c r="A264" s="8"/>
      <c r="B264" s="9"/>
      <c r="C264" s="9">
        <v>2360</v>
      </c>
      <c r="D264" s="10" t="s">
        <v>55</v>
      </c>
      <c r="E264" s="19">
        <f>E28+E39</f>
        <v>628387</v>
      </c>
      <c r="F264" s="19">
        <f>F28+F39</f>
        <v>628387</v>
      </c>
      <c r="G264" s="19">
        <f>G28+G39+G224</f>
        <v>362323.72000000003</v>
      </c>
      <c r="H264" s="30">
        <f t="shared" si="14"/>
        <v>57.659327770943705</v>
      </c>
      <c r="I264" s="33">
        <f t="shared" si="15"/>
        <v>1.023538863110451</v>
      </c>
    </row>
    <row r="265" spans="1:9" ht="24" customHeight="1">
      <c r="A265" s="8"/>
      <c r="B265" s="9"/>
      <c r="C265" s="9">
        <v>2440</v>
      </c>
      <c r="D265" s="10" t="s">
        <v>153</v>
      </c>
      <c r="E265" s="19">
        <v>0</v>
      </c>
      <c r="F265" s="19">
        <f>F185+F126</f>
        <v>88717</v>
      </c>
      <c r="G265" s="19">
        <f>G185+G126</f>
        <v>0</v>
      </c>
      <c r="H265" s="30">
        <f t="shared" si="14"/>
        <v>0</v>
      </c>
      <c r="I265" s="33">
        <f t="shared" si="15"/>
        <v>0</v>
      </c>
    </row>
    <row r="266" spans="1:9" ht="36.75" customHeight="1">
      <c r="A266" s="8"/>
      <c r="B266" s="9"/>
      <c r="C266" s="9">
        <v>2460</v>
      </c>
      <c r="D266" s="10" t="s">
        <v>85</v>
      </c>
      <c r="E266" s="19">
        <f>E10</f>
        <v>125000</v>
      </c>
      <c r="F266" s="19">
        <f>F10</f>
        <v>125000</v>
      </c>
      <c r="G266" s="19">
        <f>G10</f>
        <v>62558.57</v>
      </c>
      <c r="H266" s="30">
        <f t="shared" si="14"/>
        <v>50.046856</v>
      </c>
      <c r="I266" s="33">
        <f t="shared" si="15"/>
        <v>0.17672353224794543</v>
      </c>
    </row>
    <row r="267" spans="1:9" ht="37.5" customHeight="1">
      <c r="A267" s="8"/>
      <c r="B267" s="9"/>
      <c r="C267" s="9">
        <v>2690</v>
      </c>
      <c r="D267" s="14" t="s">
        <v>89</v>
      </c>
      <c r="E267" s="19">
        <f>E168</f>
        <v>386826</v>
      </c>
      <c r="F267" s="19">
        <f>F168</f>
        <v>294100</v>
      </c>
      <c r="G267" s="19">
        <f>G168</f>
        <v>147048</v>
      </c>
      <c r="H267" s="30">
        <f t="shared" si="14"/>
        <v>49.99931995919755</v>
      </c>
      <c r="I267" s="33">
        <f t="shared" si="15"/>
        <v>0.4154001916922954</v>
      </c>
    </row>
    <row r="268" spans="1:9" ht="14.25" customHeight="1">
      <c r="A268" s="8"/>
      <c r="B268" s="9"/>
      <c r="C268" s="9">
        <v>2950</v>
      </c>
      <c r="D268" s="10" t="s">
        <v>146</v>
      </c>
      <c r="E268" s="19">
        <v>0</v>
      </c>
      <c r="F268" s="19">
        <f>F99</f>
        <v>0</v>
      </c>
      <c r="G268" s="19">
        <f>G99</f>
        <v>0</v>
      </c>
      <c r="H268" s="30">
        <v>0</v>
      </c>
      <c r="I268" s="33">
        <f t="shared" si="15"/>
        <v>0</v>
      </c>
    </row>
    <row r="269" spans="1:9" ht="12.75">
      <c r="A269" s="8"/>
      <c r="B269" s="9"/>
      <c r="C269" s="9">
        <v>2920</v>
      </c>
      <c r="D269" s="10" t="s">
        <v>21</v>
      </c>
      <c r="E269" s="19">
        <f>E80+E82+E84</f>
        <v>19326712</v>
      </c>
      <c r="F269" s="19">
        <f>F80+F82+F84</f>
        <v>19964394</v>
      </c>
      <c r="G269" s="19">
        <f>G80+G82+G84</f>
        <v>11639448</v>
      </c>
      <c r="H269" s="30">
        <f t="shared" si="14"/>
        <v>58.30103332963675</v>
      </c>
      <c r="I269" s="33">
        <f t="shared" si="15"/>
        <v>32.8806167400611</v>
      </c>
    </row>
    <row r="270" spans="1:9" ht="35.25" customHeight="1">
      <c r="A270" s="8"/>
      <c r="B270" s="9"/>
      <c r="C270" s="9">
        <v>2900</v>
      </c>
      <c r="D270" s="10" t="s">
        <v>132</v>
      </c>
      <c r="E270" s="19">
        <f>E213+E219</f>
        <v>692000</v>
      </c>
      <c r="F270" s="19">
        <f>F213+F219</f>
        <v>712725</v>
      </c>
      <c r="G270" s="19">
        <f>G213+G219</f>
        <v>413957.79000000004</v>
      </c>
      <c r="H270" s="30">
        <f t="shared" si="14"/>
        <v>58.08099757971168</v>
      </c>
      <c r="I270" s="33">
        <f t="shared" si="15"/>
        <v>1.169401456113099</v>
      </c>
    </row>
    <row r="271" spans="1:9" ht="36.75" customHeight="1">
      <c r="A271" s="8"/>
      <c r="B271" s="9"/>
      <c r="C271" s="9">
        <v>2910</v>
      </c>
      <c r="D271" s="10" t="s">
        <v>164</v>
      </c>
      <c r="E271" s="19">
        <v>0</v>
      </c>
      <c r="F271" s="19">
        <v>0</v>
      </c>
      <c r="G271" s="19">
        <f>G109+G192+G229</f>
        <v>43449.43</v>
      </c>
      <c r="H271" s="30">
        <v>0</v>
      </c>
      <c r="I271" s="33">
        <f t="shared" si="15"/>
        <v>0.12274156432539696</v>
      </c>
    </row>
    <row r="272" spans="1:9" ht="35.25" customHeight="1">
      <c r="A272" s="8"/>
      <c r="B272" s="9"/>
      <c r="C272" s="9">
        <v>6610</v>
      </c>
      <c r="D272" s="10" t="s">
        <v>159</v>
      </c>
      <c r="E272" s="19">
        <f>E175+E94</f>
        <v>74000</v>
      </c>
      <c r="F272" s="19">
        <f>F175+F94</f>
        <v>124000</v>
      </c>
      <c r="G272" s="19">
        <f>G175+G94</f>
        <v>0</v>
      </c>
      <c r="H272" s="30">
        <f t="shared" si="14"/>
        <v>0</v>
      </c>
      <c r="I272" s="33">
        <f t="shared" si="15"/>
        <v>0</v>
      </c>
    </row>
    <row r="273" spans="1:9" ht="50.25" customHeight="1">
      <c r="A273" s="8"/>
      <c r="B273" s="9"/>
      <c r="C273" s="9">
        <v>6257</v>
      </c>
      <c r="D273" s="10" t="s">
        <v>111</v>
      </c>
      <c r="E273" s="19">
        <f>E154</f>
        <v>1144237.71</v>
      </c>
      <c r="F273" s="19">
        <f>F154</f>
        <v>1775888.61</v>
      </c>
      <c r="G273" s="19">
        <f>G154</f>
        <v>0</v>
      </c>
      <c r="H273" s="30">
        <f t="shared" si="14"/>
        <v>0</v>
      </c>
      <c r="I273" s="33">
        <f t="shared" si="15"/>
        <v>0</v>
      </c>
    </row>
    <row r="274" spans="1:9" ht="37.5" customHeight="1">
      <c r="A274" s="8"/>
      <c r="B274" s="9"/>
      <c r="C274" s="9">
        <v>6300</v>
      </c>
      <c r="D274" s="14" t="s">
        <v>131</v>
      </c>
      <c r="E274" s="19">
        <v>0</v>
      </c>
      <c r="F274" s="19">
        <f>F15+F64+F13</f>
        <v>593000</v>
      </c>
      <c r="G274" s="19">
        <f>G15+G64</f>
        <v>63000</v>
      </c>
      <c r="H274" s="30">
        <f t="shared" si="14"/>
        <v>10.623946037099493</v>
      </c>
      <c r="I274" s="33">
        <f t="shared" si="15"/>
        <v>0.17797054075277877</v>
      </c>
    </row>
    <row r="275" spans="1:9" ht="26.25" customHeight="1" thickBot="1">
      <c r="A275" s="8"/>
      <c r="B275" s="9"/>
      <c r="C275" s="9">
        <v>6430</v>
      </c>
      <c r="D275" s="10" t="s">
        <v>102</v>
      </c>
      <c r="E275" s="19">
        <f>E16</f>
        <v>0</v>
      </c>
      <c r="F275" s="19">
        <f>F16</f>
        <v>4847220</v>
      </c>
      <c r="G275" s="19">
        <f>G16</f>
        <v>0</v>
      </c>
      <c r="H275" s="47">
        <f t="shared" si="14"/>
        <v>0</v>
      </c>
      <c r="I275" s="46">
        <f t="shared" si="15"/>
        <v>0</v>
      </c>
    </row>
    <row r="276" spans="1:9" ht="14.25" customHeight="1" thickBot="1">
      <c r="A276" s="58" t="s">
        <v>56</v>
      </c>
      <c r="B276" s="59"/>
      <c r="C276" s="59"/>
      <c r="D276" s="60"/>
      <c r="E276" s="31">
        <f>SUM(E231:E275)</f>
        <v>66676464.71</v>
      </c>
      <c r="F276" s="31">
        <f>SUM(F231:F275)</f>
        <v>74354281.89999999</v>
      </c>
      <c r="G276" s="31">
        <f>SUM(G231:G275)</f>
        <v>35399117.03</v>
      </c>
      <c r="H276" s="37">
        <f t="shared" si="14"/>
        <v>47.60871348015803</v>
      </c>
      <c r="I276" s="38">
        <f t="shared" si="15"/>
        <v>100</v>
      </c>
    </row>
    <row r="277" spans="1:9" ht="13.5" thickBot="1">
      <c r="A277" s="52" t="s">
        <v>145</v>
      </c>
      <c r="B277" s="53"/>
      <c r="C277" s="53"/>
      <c r="D277" s="54"/>
      <c r="E277" s="25">
        <f>E231+E232+E233+E238+E242+E243+E244+E248+E257+E258+E261+E263+E264+E266+E269+E254+E253+E270+E267+E241+E260+E255+E234+E256+E235+E251+E239+E259</f>
        <v>64318227</v>
      </c>
      <c r="F277" s="25">
        <f>F231+F232+F233+F238+F242+F243+F244+F248+F257+F258+F261+F263+F264+F266+F269+F254+F253+F270+F267+F241+F260+F255+F234+F256+F235+F251+F239+F252+F259+F265+F268+F240+F262</f>
        <v>65874173.29</v>
      </c>
      <c r="G277" s="25">
        <f>G231+G232+G233+G238+G242+G243+G244+G248+G257+G258+G261+G263+G264+G266+G269+G254+G253+G270+G267+G241+G260+G255+G234+G256+G235+G251+G239+G252+G259+G265+G268+G240+G262+G271+G237+G247+G249+G250</f>
        <v>34679617.03000001</v>
      </c>
      <c r="H277" s="48">
        <f t="shared" si="14"/>
        <v>52.64524061247617</v>
      </c>
      <c r="I277" s="38">
        <f t="shared" si="15"/>
        <v>97.96746342743455</v>
      </c>
    </row>
    <row r="278" spans="1:12" ht="13.5" thickBot="1">
      <c r="A278" s="55" t="s">
        <v>91</v>
      </c>
      <c r="B278" s="56"/>
      <c r="C278" s="56"/>
      <c r="D278" s="57"/>
      <c r="E278" s="26">
        <f>E245+E275+E273+E272</f>
        <v>2358237.71</v>
      </c>
      <c r="F278" s="40">
        <f>F245+F275+F273+F272+F274</f>
        <v>8480108.61</v>
      </c>
      <c r="G278" s="40">
        <f>G245+G275+G273+G272+G274</f>
        <v>719500</v>
      </c>
      <c r="H278" s="37">
        <f t="shared" si="14"/>
        <v>8.484561142902626</v>
      </c>
      <c r="I278" s="38">
        <f t="shared" si="15"/>
        <v>2.032536572565465</v>
      </c>
      <c r="L278" s="3"/>
    </row>
    <row r="279" ht="12.75">
      <c r="G279" s="35"/>
    </row>
    <row r="280" ht="12.75">
      <c r="G280" s="35"/>
    </row>
    <row r="281" spans="5:7" ht="12.75">
      <c r="E281" s="39"/>
      <c r="F281" s="49"/>
      <c r="G281" s="49"/>
    </row>
    <row r="282" spans="6:7" ht="12.75">
      <c r="F282" s="49"/>
      <c r="G282" s="49"/>
    </row>
  </sheetData>
  <sheetProtection/>
  <mergeCells count="7">
    <mergeCell ref="F282:G282"/>
    <mergeCell ref="A1:I1"/>
    <mergeCell ref="A2:I2"/>
    <mergeCell ref="A277:D277"/>
    <mergeCell ref="A278:D278"/>
    <mergeCell ref="A276:D276"/>
    <mergeCell ref="F281:G281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 xml:space="preserve">&amp;RTabela Nr 1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Pedrycz Urszula</cp:lastModifiedBy>
  <cp:lastPrinted>2019-07-19T09:19:34Z</cp:lastPrinted>
  <dcterms:created xsi:type="dcterms:W3CDTF">2005-11-08T07:22:52Z</dcterms:created>
  <dcterms:modified xsi:type="dcterms:W3CDTF">2019-07-19T10:36:42Z</dcterms:modified>
  <cp:category/>
  <cp:version/>
  <cp:contentType/>
  <cp:contentStatus/>
</cp:coreProperties>
</file>