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<sst xmlns="http://schemas.openxmlformats.org/spreadsheetml/2006/main" count="352" uniqueCount="154">
  <si>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</si>
  <si>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</si>
  <si>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</si>
  <si>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</si>
  <si>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</si>
  <si>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</si>
  <si>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</si>
  <si>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</si>
  <si>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</si>
  <si>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</si>
  <si>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</si>
  <si>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</si>
  <si>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</si>
  <si>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</si>
  <si>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GOSPODARKA MIESZKANIOWA</t>
  </si>
  <si>
    <t>Gospodarka gruntami i nieruchomościami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</si>
  <si>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</si>
  <si>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</si>
  <si>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</si>
  <si>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</si>
  <si>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</si>
  <si>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</si>
  <si>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</si>
  <si>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ADMINISTRACJA PUBLICZNA</t>
  </si>
  <si>
    <t>Starostwa Powiatowe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</si>
  <si>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</si>
  <si>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</si>
  <si>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</si>
  <si>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</si>
  <si>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</si>
  <si>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</si>
  <si>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</si>
  <si>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</si>
  <si>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</si>
  <si>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</si>
  <si>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</si>
  <si>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</si>
  <si>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</si>
  <si>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</si>
  <si>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</si>
  <si>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</si>
  <si>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</si>
  <si>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</si>
  <si>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</si>
  <si>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</si>
  <si>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</si>
  <si>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</si>
  <si>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</si>
  <si>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</si>
  <si>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</si>
  <si>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</si>
  <si>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</si>
  <si>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</si>
  <si>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</si>
  <si>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</si>
  <si>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</si>
  <si>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</si>
  <si>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</si>
  <si>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</si>
  <si>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</si>
  <si>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</si>
  <si>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</si>
  <si>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</si>
  <si>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</si>
  <si>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</si>
  <si>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Internaty i bursy szkolne</t>
  </si>
  <si>
    <t>Domy wczasów dziecięcych</t>
  </si>
  <si>
    <t>Pomoc materialna dla uczniów</t>
  </si>
  <si>
    <t>OGÓŁEM DOCHODY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</si>
  <si>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</si>
  <si>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</si>
  <si>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</si>
  <si>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</si>
  <si>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</si>
  <si>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</si>
  <si>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</si>
  <si>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</si>
  <si>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</si>
  <si>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O470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</si>
  <si>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</si>
  <si>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</si>
  <si>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</si>
  <si>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</si>
  <si>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</si>
  <si>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</si>
  <si>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</si>
  <si>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</si>
  <si>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</si>
  <si>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>Promocja jednostek samorządu terytorialnego</t>
  </si>
  <si>
    <t>Rodziny zastępcze</t>
  </si>
  <si>
    <t>O770</t>
  </si>
  <si>
    <t>Młodzieżowe ośrodki socjoterapii</t>
  </si>
  <si>
    <t>BEZPIECZEŃSTWO PUBLICZNE I OCHRONA PRZECIWPOŻAROWA</t>
  </si>
  <si>
    <t>Usuwanie skutków klęsk żywiołowych</t>
  </si>
  <si>
    <t xml:space="preserve">Dotacje celowe otrzymane z gminy na zadania bieżące realizowane na podstawie porozumień (umów) między jednostkami  samorzadu terytorialnego </t>
  </si>
  <si>
    <t xml:space="preserve">Dotacje celowe otrzymane z gminy na inwestycje i zakupy inwestycyjne realizowane na podstawie  porozumień (umów) między jednostkami samorządu terytorialnego </t>
  </si>
  <si>
    <t>O490</t>
  </si>
  <si>
    <t>Wpływy z innych lokalnych opłat  pobieranych przez  jednostki samorządu terytorialnego  na podstawie odrębnych  ustaw</t>
  </si>
  <si>
    <t>Wpłaty z tytułu odpłatnego nabycia  prawa własnosci  oraz prawa uzytkowania  wieczystego nieruchomości</t>
  </si>
  <si>
    <t>O960</t>
  </si>
  <si>
    <t>GOSPODARKA KOMUNALNA I OCHRONA ŚRODOWISKA</t>
  </si>
  <si>
    <t>Wpływy i wydatki  związane z gromadzeniem środków  z opłat i kar za korzystanie ze środowiska</t>
  </si>
  <si>
    <t>Wpływy z innych lokalnych opłat  pobieranych przez  jednostki samorządu teryt.  na podstawie odrębnych  ustaw</t>
  </si>
  <si>
    <t>Otrzymane spadki,zapisy i darowizny w postaci pienieżnej</t>
  </si>
  <si>
    <t>Udział % w dochodach ogółem</t>
  </si>
  <si>
    <t>Obrona cywilna</t>
  </si>
  <si>
    <t>Środki otrzymane od pozostałych jednostek zaliczanych do sektora finansów publicznych na realizację   zadań bieżących jednostek zaliczanych  do sektora finan.publiczn.</t>
  </si>
  <si>
    <t>Dotacja celowa otrzymana  z tytułu pomocy finansowej udzielonej między jednostkami samorządu terytorialnego  na dofinansowanie własnych zadań inwestycyjnych i zakupów  inwestycyjnych</t>
  </si>
  <si>
    <t>Wpłaty z tytułu odpłatnego nabycia  prawa własnosci  oraz prawa użytkowania  wieczystego nieruchomości</t>
  </si>
  <si>
    <t>Dotacje celowe  otrzymane z budżetu państwa na realizację inwestycji i zakupów inwestycyjnych własnych powiatu</t>
  </si>
  <si>
    <t>TURYSTYKA</t>
  </si>
  <si>
    <t>Zadania w zakresie upowszechniania turystyki</t>
  </si>
  <si>
    <t xml:space="preserve">Pozostała działalność </t>
  </si>
  <si>
    <t>Srodki na dofinansowanie  własnych zadań bieżących gmin (związków gmin),powiatów (zwiazków powiatów), samorządów województw,pozyskane z innych źródeł</t>
  </si>
  <si>
    <t>O870</t>
  </si>
  <si>
    <t>Wpływy z wpłat gmin i powiatów na rzecz innych jst oraz związków gmin lub związków powiatów na dofinansowanie zadań bieżących</t>
  </si>
  <si>
    <t>Wpływy z wpłat gmin i powiatów na rzecz innych jednostek samorządu  terytorialnego oraz związków gmin lub związków powiatów na dofinansowanie zadań  bieżących</t>
  </si>
  <si>
    <t>Wpływy ze sprzedaży składników majątkowych</t>
  </si>
  <si>
    <t>Wpływy z opłat za trwały zarząd , użytkowanie,służebność  i użytkowanie wieczyste  nieruchomości</t>
  </si>
  <si>
    <t>Dotacje celowe w ramach programów finansowanych z udziałem środków  europejskich oraz środków o których mowa  w art.5 ust.1 pkt 3 oraz ust 3 pkt 5 i 6 ustawy ,lub płatności w ramach budżetów europejskich</t>
  </si>
  <si>
    <t>Dotacje otrzymane z państwowych funduszy celowych na realizację zadań  bieżących jednostek sektora finansów publicznych</t>
  </si>
  <si>
    <t>Wpływy z opłat  za trwały zarząd, użytkowanie , służebność  i użytkowanie wieczyste  nieruchomości</t>
  </si>
  <si>
    <t>Środki na dofinansowanie własnych zadań bieżących gmin (związkwów gmin),powiatów(związków powiatów), samorządów województw,pozyskane z innych źródeł</t>
  </si>
  <si>
    <t>O1095</t>
  </si>
  <si>
    <t>O910</t>
  </si>
  <si>
    <t>Odsetki od nieterminowych wpłat z tytułu podatków i opłat</t>
  </si>
  <si>
    <t>Dotacje celowe otrzymane z budżetu państwa na inwestycje i zakupy inwestycyjne z zakresu administracji rządowej oraz inne zadania zlecone ustawami realizowane przez powiat</t>
  </si>
  <si>
    <t>Środki na dofinansowanie własnych zadań bieżących gmin (związków gmin,powiatów (związków powiatów) samorządów województw, pozyskane z innych źródeł</t>
  </si>
  <si>
    <t>% (kol 7:6)</t>
  </si>
  <si>
    <t>Plan na 2015r. wg uchwały budżetowej</t>
  </si>
  <si>
    <t>Plan na 2015 po zmianach</t>
  </si>
  <si>
    <t>Środki na dofinansowanie własnych zadań bieżących gmin (związków gmin),powiatów (związków powiatów),samorządów województw pozyskane z innych źródeł</t>
  </si>
  <si>
    <t>O900</t>
  </si>
  <si>
    <t>Odsetki od dotacji oraz płatności:wykorzystanych niezgodnie  z przeznaczeniem lub wykorzystanych  z naruszeniem procedur ,o których mowa  w art.184 ustawy,pobranych nienależnie lub w nadmiernej wysokosci</t>
  </si>
  <si>
    <t>Wpływy ze zwrotów dotacji oraz płatności, w tym wykorzystanych niezgodnie z przeznaczeniem  lub wykorzystanych z naruszeniem procedur , o których mowa w art.184 ustawy,pobranych nienależnie lub w nadmiernej wysokości</t>
  </si>
  <si>
    <t xml:space="preserve">Środki z Funduszu Pracy otrzymane przez powiat z przeznaczeniem na finansowanie kosztów wynagrodzenia i składek na ubezpieczenia społeczne pracowników powiatowego urzędu pracy </t>
  </si>
  <si>
    <t>Środki na dofinansowanie własnych zadań bieżących gmin (związków gmin),powiatów (związków powiatów),samorządów województw, pozyskane z innych źródeł</t>
  </si>
  <si>
    <t>Dotacje celowe w ramach programów finansowanych z udziałem środków  europejskich oraz środków o których mowa  w art.5 ust.1 pkt 3 oraz ust 3 pkt 5 i 6 ustawy ,lub płatności w ramach budżetu środków europejskich,z wyłączeniem dochodów klasyfikowanych w paragrafie 205</t>
  </si>
  <si>
    <t>Dotacje celowe w ramach programów finansowanych ze środków europejskich oraz środków o których mowa w art..5 ust.1 pkt 3 oraz ust 3 pkt 5 i 6 ustawy,lub płatności w ramach budżtu środków europejskich, z wyłączeniem dochodów klasyfikowanych  w paragrafie 205</t>
  </si>
  <si>
    <t>Realizacja zadań wymagających stosowania specjalnej organizacji  nauki i metod pracy dla dzieci i młodzieży w szkołach podstawowych,gimnazjach,liceach ogólnokształcących liceach profilowanych i szkołach zawodowych oraz szkołach artystycznych</t>
  </si>
  <si>
    <t>Dochody z najmu i dzierżawy  składników majątkowych Skarbu Państwa , jednostek samorządu terytorialnego lub innych jednostek zaliczanych do sektora finansów publicznych oraz innych umów o podobnym charakterze</t>
  </si>
  <si>
    <t>Dochody z najmu i dzierżawy  składników majątkowych Skarbu Państwa , jst lub innych jednostek zaliczanych do sektora finansów publiczn.oraz innych umów o podobnym charakterze</t>
  </si>
  <si>
    <t>Dochody z najmu i dzierżawy  składników majątkowych Skarbu Państwa ,  jednostek samorządu terytorialnego lub innych jednostek zaliczanych do sektora finansów publicznych oraz innych umów o podobnym charakterze</t>
  </si>
  <si>
    <t>Dochody z najmu i dzierżawy  składników majątkowych Skarbu Państwa  ,jednostek samorządu terytorialnego lub innych jednostek zaliczanych do sektora finansów publicznych oraz innych umów o podobnym charakterze</t>
  </si>
  <si>
    <t xml:space="preserve">                             WEDŁUG ŹRÓDEŁ I DZIAŁÓW KLASYFIKACJI BUDŻETOWEJ                  (w zł)</t>
  </si>
  <si>
    <t xml:space="preserve">                            DOCHODY  POWIATU  PLANOWANE DO REALIZACJI I ZREALIZOWANE W III KWARTALE 2015</t>
  </si>
  <si>
    <t>O1042</t>
  </si>
  <si>
    <t>Wyłączenie z produkcji gruntów rolnych</t>
  </si>
  <si>
    <t>Dotacja celowa otrzymana  z tytułu pomocy finansowej udzielanej między jednostkami samorządu terytorialnego  na dofinansowanie własnych zadań inwestycyjnych i zakupów  inwestycyjnych</t>
  </si>
  <si>
    <t>Środki na dofinasowanie własnych inwestycji gmin(zwiazków gmin),powiatów(zwiazków powiatów),samorządów województw,pozyskane z innych źródeł</t>
  </si>
  <si>
    <t xml:space="preserve">                                                        z tego: dochody bieżące</t>
  </si>
  <si>
    <t xml:space="preserve">                                                                     dochody majatkowe</t>
  </si>
  <si>
    <t>Wykonanie na 30.09.2015</t>
  </si>
  <si>
    <t>Środki na dofinansowanie własnych zadań bieżących gmin (związkwów gmin),powiatów(związków powiatów), samorządów województw, pozyskane z innych źródeł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</si>
</sst>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top" wrapText="1"/>
    </xf>
    <xf numFmtId="169" fontId="0" fillId="0" borderId="0" xfId="42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169" fontId="7" fillId="0" borderId="10" xfId="42" applyNumberFormat="1" applyFont="1" applyBorder="1" applyAlignment="1">
      <alignment wrapText="1"/>
    </xf>
    <xf numFmtId="43" fontId="7" fillId="0" borderId="10" xfId="42" applyFont="1" applyBorder="1" applyAlignment="1">
      <alignment wrapText="1"/>
    </xf>
    <xf numFmtId="43" fontId="7" fillId="0" borderId="12" xfId="42" applyFont="1" applyBorder="1" applyAlignment="1">
      <alignment wrapText="1"/>
    </xf>
    <xf numFmtId="169" fontId="8" fillId="0" borderId="10" xfId="42" applyNumberFormat="1" applyFont="1" applyBorder="1" applyAlignment="1">
      <alignment wrapText="1"/>
    </xf>
    <xf numFmtId="169" fontId="8" fillId="0" borderId="10" xfId="42" applyNumberFormat="1" applyFont="1" applyBorder="1" applyAlignment="1">
      <alignment horizontal="center" wrapText="1"/>
    </xf>
    <xf numFmtId="169" fontId="7" fillId="0" borderId="10" xfId="42" applyNumberFormat="1" applyFont="1" applyBorder="1" applyAlignment="1">
      <alignment horizontal="center" wrapText="1"/>
    </xf>
    <xf numFmtId="169" fontId="7" fillId="0" borderId="16" xfId="42" applyNumberFormat="1" applyFont="1" applyBorder="1" applyAlignment="1">
      <alignment horizontal="center" wrapText="1"/>
    </xf>
    <xf numFmtId="169" fontId="7" fillId="0" borderId="16" xfId="42" applyNumberFormat="1" applyFont="1" applyFill="1" applyBorder="1" applyAlignment="1">
      <alignment horizontal="center" wrapText="1"/>
    </xf>
    <xf numFmtId="169" fontId="7" fillId="0" borderId="16" xfId="0" applyNumberFormat="1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43" fontId="8" fillId="0" borderId="10" xfId="42" applyFont="1" applyBorder="1" applyAlignment="1">
      <alignment wrapText="1"/>
    </xf>
    <xf numFmtId="43" fontId="7" fillId="0" borderId="10" xfId="42" applyFont="1" applyBorder="1" applyAlignment="1">
      <alignment wrapText="1"/>
    </xf>
    <xf numFmtId="43" fontId="7" fillId="0" borderId="16" xfId="42" applyFont="1" applyBorder="1" applyAlignment="1">
      <alignment wrapText="1"/>
    </xf>
    <xf numFmtId="169" fontId="7" fillId="0" borderId="10" xfId="42" applyNumberFormat="1" applyFont="1" applyBorder="1" applyAlignment="1">
      <alignment vertical="center" wrapText="1"/>
    </xf>
    <xf numFmtId="43" fontId="7" fillId="0" borderId="16" xfId="42" applyFont="1" applyBorder="1" applyAlignment="1">
      <alignment wrapText="1"/>
    </xf>
    <xf numFmtId="43" fontId="10" fillId="0" borderId="10" xfId="42" applyFont="1" applyBorder="1" applyAlignment="1">
      <alignment wrapText="1"/>
    </xf>
    <xf numFmtId="43" fontId="7" fillId="0" borderId="17" xfId="42" applyFont="1" applyBorder="1" applyAlignment="1">
      <alignment wrapText="1"/>
    </xf>
    <xf numFmtId="169" fontId="8" fillId="0" borderId="10" xfId="42" applyNumberFormat="1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169" fontId="8" fillId="0" borderId="19" xfId="42" applyNumberFormat="1" applyFont="1" applyBorder="1" applyAlignment="1">
      <alignment horizontal="center" wrapText="1"/>
    </xf>
    <xf numFmtId="43" fontId="8" fillId="0" borderId="19" xfId="42" applyFont="1" applyBorder="1" applyAlignment="1">
      <alignment wrapText="1"/>
    </xf>
    <xf numFmtId="169" fontId="7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43" fontId="7" fillId="0" borderId="26" xfId="42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1"/>
  <sheetViews>
    <sheetView tabSelected="1" zoomScalePageLayoutView="0" workbookViewId="0" topLeftCell="A31">
      <selection activeCell="M138" sqref="M138:M139"/>
    </sheetView>
  </sheetViews>
  <sheetFormatPr defaultColWidth="9.140625" defaultRowHeight="12.75"/>
  <cols>
    <col min="1" max="1" width="4.57421875" style="0" customWidth="1"/>
    <col min="2" max="2" width="7.8515625" style="0" customWidth="1"/>
    <col min="3" max="3" width="6.421875" style="0" customWidth="1"/>
    <col min="4" max="4" width="50.57421875" style="0" customWidth="1"/>
    <col min="5" max="7" width="11.7109375" style="0" customWidth="1"/>
    <col min="8" max="8" width="9.57421875" style="0" customWidth="1"/>
    <col min="9" max="9" width="9.8515625" style="0" customWidth="1"/>
  </cols>
  <sheetData>
    <row r="1" spans="1:9" ht="12.75" customHeight="1">
      <c r="A1" s="48" t="s">
        <v>145</v>
      </c>
      <c r="B1" s="48"/>
      <c r="C1" s="48"/>
      <c r="D1" s="48"/>
      <c r="E1" s="48"/>
      <c r="F1" s="48"/>
      <c r="G1" s="48"/>
      <c r="H1" s="48"/>
      <c r="I1" s="48"/>
    </row>
    <row r="2" spans="1:9" ht="15.75" customHeight="1" thickBot="1">
      <c r="A2" s="49" t="s">
        <v>144</v>
      </c>
      <c r="B2" s="49"/>
      <c r="C2" s="49"/>
      <c r="D2" s="49"/>
      <c r="E2" s="49"/>
      <c r="F2" s="49"/>
      <c r="G2" s="49"/>
      <c r="H2" s="49"/>
      <c r="I2" s="49"/>
    </row>
    <row r="3" spans="1:9" ht="54" customHeight="1">
      <c r="A3" s="8" t="s">
        <v>0</v>
      </c>
      <c r="B3" s="7" t="s">
        <v>1</v>
      </c>
      <c r="C3" s="7" t="s">
        <v>2</v>
      </c>
      <c r="D3" s="7" t="s">
        <v>3</v>
      </c>
      <c r="E3" s="7" t="s">
        <v>129</v>
      </c>
      <c r="F3" s="7" t="s">
        <v>130</v>
      </c>
      <c r="G3" s="7" t="s">
        <v>152</v>
      </c>
      <c r="H3" s="7" t="s">
        <v>128</v>
      </c>
      <c r="I3" s="9" t="s">
        <v>104</v>
      </c>
    </row>
    <row r="4" spans="1:9" ht="12.75" customHeight="1">
      <c r="A4" s="2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5">
        <v>9</v>
      </c>
    </row>
    <row r="5" spans="1:9" ht="13.5" customHeight="1">
      <c r="A5" s="20" t="s">
        <v>75</v>
      </c>
      <c r="B5" s="21"/>
      <c r="C5" s="22"/>
      <c r="D5" s="22" t="s">
        <v>4</v>
      </c>
      <c r="E5" s="11">
        <f>E6+E10</f>
        <v>29848</v>
      </c>
      <c r="F5" s="11">
        <f>F6+F10+F8</f>
        <v>41848</v>
      </c>
      <c r="G5" s="11">
        <f>G6+G10</f>
        <v>17884</v>
      </c>
      <c r="H5" s="12">
        <f>G5/F5*100</f>
        <v>42.735614605238005</v>
      </c>
      <c r="I5" s="13">
        <f>SUM((G5/48354500)*100)</f>
        <v>0.036985182351177245</v>
      </c>
    </row>
    <row r="6" spans="1:9" ht="12.75">
      <c r="A6" s="23"/>
      <c r="B6" s="24" t="s">
        <v>86</v>
      </c>
      <c r="C6" s="25"/>
      <c r="D6" s="25" t="s">
        <v>5</v>
      </c>
      <c r="E6" s="14">
        <f>E7</f>
        <v>6000</v>
      </c>
      <c r="F6" s="14">
        <f>F7</f>
        <v>6000</v>
      </c>
      <c r="G6" s="14">
        <v>0</v>
      </c>
      <c r="H6" s="12">
        <f>G6/F6*100</f>
        <v>0</v>
      </c>
      <c r="I6" s="13">
        <f aca="true" t="shared" si="0" ref="I6:I69">SUM((G6/48354500)*100)</f>
        <v>0</v>
      </c>
    </row>
    <row r="7" spans="1:9" ht="37.5" customHeight="1">
      <c r="A7" s="23"/>
      <c r="B7" s="24"/>
      <c r="C7" s="24">
        <v>2110</v>
      </c>
      <c r="D7" s="25" t="s">
        <v>6</v>
      </c>
      <c r="E7" s="14">
        <v>6000</v>
      </c>
      <c r="F7" s="14">
        <v>6000</v>
      </c>
      <c r="G7" s="14">
        <v>0</v>
      </c>
      <c r="H7" s="12">
        <f>G7/F7*100</f>
        <v>0</v>
      </c>
      <c r="I7" s="13">
        <f t="shared" si="0"/>
        <v>0</v>
      </c>
    </row>
    <row r="8" spans="1:9" ht="12.75" customHeight="1">
      <c r="A8" s="23"/>
      <c r="B8" s="24" t="s">
        <v>146</v>
      </c>
      <c r="C8" s="24"/>
      <c r="D8" s="25" t="s">
        <v>147</v>
      </c>
      <c r="E8" s="14">
        <v>0</v>
      </c>
      <c r="F8" s="14">
        <v>12000</v>
      </c>
      <c r="G8" s="14">
        <v>0</v>
      </c>
      <c r="H8" s="12">
        <f aca="true" t="shared" si="1" ref="H8:H14">G8/F8*100</f>
        <v>0</v>
      </c>
      <c r="I8" s="13">
        <f t="shared" si="0"/>
        <v>0</v>
      </c>
    </row>
    <row r="9" spans="1:9" ht="37.5" customHeight="1">
      <c r="A9" s="23"/>
      <c r="B9" s="24"/>
      <c r="C9" s="24">
        <v>6300</v>
      </c>
      <c r="D9" s="25" t="s">
        <v>148</v>
      </c>
      <c r="E9" s="14">
        <v>0</v>
      </c>
      <c r="F9" s="14">
        <v>12000</v>
      </c>
      <c r="G9" s="14">
        <v>0</v>
      </c>
      <c r="H9" s="12">
        <f t="shared" si="1"/>
        <v>0</v>
      </c>
      <c r="I9" s="13">
        <f t="shared" si="0"/>
        <v>0</v>
      </c>
    </row>
    <row r="10" spans="1:9" ht="12.75" customHeight="1">
      <c r="A10" s="23"/>
      <c r="B10" s="24" t="s">
        <v>123</v>
      </c>
      <c r="C10" s="24"/>
      <c r="D10" s="25" t="s">
        <v>48</v>
      </c>
      <c r="E10" s="14">
        <f>E11</f>
        <v>23848</v>
      </c>
      <c r="F10" s="14">
        <f>F11</f>
        <v>23848</v>
      </c>
      <c r="G10" s="14">
        <f>G11</f>
        <v>17884</v>
      </c>
      <c r="H10" s="32">
        <f t="shared" si="1"/>
        <v>74.99161355249916</v>
      </c>
      <c r="I10" s="13">
        <f t="shared" si="0"/>
        <v>0.036985182351177245</v>
      </c>
    </row>
    <row r="11" spans="1:9" ht="38.25" customHeight="1">
      <c r="A11" s="23"/>
      <c r="B11" s="24"/>
      <c r="C11" s="24">
        <v>2110</v>
      </c>
      <c r="D11" s="25" t="s">
        <v>6</v>
      </c>
      <c r="E11" s="14">
        <v>23848</v>
      </c>
      <c r="F11" s="14">
        <v>23848</v>
      </c>
      <c r="G11" s="14">
        <v>17884</v>
      </c>
      <c r="H11" s="32">
        <f t="shared" si="1"/>
        <v>74.99161355249916</v>
      </c>
      <c r="I11" s="13">
        <f t="shared" si="0"/>
        <v>0.036985182351177245</v>
      </c>
    </row>
    <row r="12" spans="1:9" ht="12.75">
      <c r="A12" s="20" t="s">
        <v>76</v>
      </c>
      <c r="B12" s="21"/>
      <c r="C12" s="21"/>
      <c r="D12" s="22" t="s">
        <v>7</v>
      </c>
      <c r="E12" s="11">
        <f aca="true" t="shared" si="2" ref="E12:G13">E13</f>
        <v>130000</v>
      </c>
      <c r="F12" s="11">
        <f t="shared" si="2"/>
        <v>130000</v>
      </c>
      <c r="G12" s="11">
        <f t="shared" si="2"/>
        <v>91923</v>
      </c>
      <c r="H12" s="33">
        <f t="shared" si="1"/>
        <v>70.71</v>
      </c>
      <c r="I12" s="13">
        <f t="shared" si="0"/>
        <v>0.19010226555956528</v>
      </c>
    </row>
    <row r="13" spans="1:9" ht="12.75">
      <c r="A13" s="23"/>
      <c r="B13" s="24" t="s">
        <v>87</v>
      </c>
      <c r="C13" s="24"/>
      <c r="D13" s="25" t="s">
        <v>8</v>
      </c>
      <c r="E13" s="14">
        <f t="shared" si="2"/>
        <v>130000</v>
      </c>
      <c r="F13" s="14">
        <f t="shared" si="2"/>
        <v>130000</v>
      </c>
      <c r="G13" s="14">
        <f t="shared" si="2"/>
        <v>91923</v>
      </c>
      <c r="H13" s="32">
        <f t="shared" si="1"/>
        <v>70.71</v>
      </c>
      <c r="I13" s="13">
        <f t="shared" si="0"/>
        <v>0.19010226555956528</v>
      </c>
    </row>
    <row r="14" spans="1:9" ht="39.75" customHeight="1">
      <c r="A14" s="23"/>
      <c r="B14" s="24"/>
      <c r="C14" s="24">
        <v>2460</v>
      </c>
      <c r="D14" s="25" t="s">
        <v>73</v>
      </c>
      <c r="E14" s="14">
        <v>130000</v>
      </c>
      <c r="F14" s="14">
        <v>130000</v>
      </c>
      <c r="G14" s="14">
        <v>91923</v>
      </c>
      <c r="H14" s="32">
        <f t="shared" si="1"/>
        <v>70.71</v>
      </c>
      <c r="I14" s="13">
        <f t="shared" si="0"/>
        <v>0.19010226555956528</v>
      </c>
    </row>
    <row r="15" spans="1:9" ht="12.75">
      <c r="A15" s="20">
        <v>600</v>
      </c>
      <c r="B15" s="21"/>
      <c r="C15" s="21"/>
      <c r="D15" s="22" t="s">
        <v>9</v>
      </c>
      <c r="E15" s="11">
        <f>E16+E19+E22</f>
        <v>985</v>
      </c>
      <c r="F15" s="11">
        <f>F16+F19+F22</f>
        <v>6786789</v>
      </c>
      <c r="G15" s="11">
        <f>G16+G19+G22</f>
        <v>2423402</v>
      </c>
      <c r="H15" s="33">
        <f aca="true" t="shared" si="3" ref="H7:H71">G15/F15*100</f>
        <v>35.70763729357137</v>
      </c>
      <c r="I15" s="13">
        <f t="shared" si="0"/>
        <v>5.0117403757664745</v>
      </c>
    </row>
    <row r="16" spans="1:9" ht="12.75">
      <c r="A16" s="23"/>
      <c r="B16" s="24">
        <v>60014</v>
      </c>
      <c r="C16" s="24"/>
      <c r="D16" s="25" t="s">
        <v>10</v>
      </c>
      <c r="E16" s="14">
        <v>580</v>
      </c>
      <c r="F16" s="14">
        <f>F17+F18</f>
        <v>40384</v>
      </c>
      <c r="G16" s="14">
        <f>G17+G18</f>
        <v>40387</v>
      </c>
      <c r="H16" s="32">
        <f t="shared" si="3"/>
        <v>100.00742868462757</v>
      </c>
      <c r="I16" s="13">
        <f t="shared" si="0"/>
        <v>0.0835227331478973</v>
      </c>
    </row>
    <row r="17" spans="1:9" ht="12.75">
      <c r="A17" s="23"/>
      <c r="B17" s="24"/>
      <c r="C17" s="24" t="s">
        <v>82</v>
      </c>
      <c r="D17" s="25" t="s">
        <v>12</v>
      </c>
      <c r="E17" s="14">
        <v>500</v>
      </c>
      <c r="F17" s="14">
        <v>4104</v>
      </c>
      <c r="G17" s="14">
        <v>4104</v>
      </c>
      <c r="H17" s="39">
        <f t="shared" si="3"/>
        <v>100</v>
      </c>
      <c r="I17" s="13">
        <f t="shared" si="0"/>
        <v>0.008487317622972008</v>
      </c>
    </row>
    <row r="18" spans="1:9" ht="12.75">
      <c r="A18" s="23"/>
      <c r="B18" s="24"/>
      <c r="C18" s="24" t="s">
        <v>83</v>
      </c>
      <c r="D18" s="25" t="s">
        <v>13</v>
      </c>
      <c r="E18" s="14">
        <v>80</v>
      </c>
      <c r="F18" s="14">
        <v>36280</v>
      </c>
      <c r="G18" s="14">
        <v>36283</v>
      </c>
      <c r="H18" s="39">
        <f t="shared" si="3"/>
        <v>100.0082690187431</v>
      </c>
      <c r="I18" s="13">
        <f t="shared" si="0"/>
        <v>0.07503541552492529</v>
      </c>
    </row>
    <row r="19" spans="1:9" ht="12.75">
      <c r="A19" s="23"/>
      <c r="B19" s="24">
        <v>60078</v>
      </c>
      <c r="C19" s="24"/>
      <c r="D19" s="25" t="s">
        <v>93</v>
      </c>
      <c r="E19" s="14">
        <v>0</v>
      </c>
      <c r="F19" s="14">
        <f>F20+F21</f>
        <v>6746000</v>
      </c>
      <c r="G19" s="14">
        <f>G20+G21</f>
        <v>2382610</v>
      </c>
      <c r="H19" s="32">
        <f t="shared" si="3"/>
        <v>35.318855618144084</v>
      </c>
      <c r="I19" s="13">
        <f t="shared" si="0"/>
        <v>4.927380078379469</v>
      </c>
    </row>
    <row r="20" spans="1:9" ht="39" customHeight="1">
      <c r="A20" s="23"/>
      <c r="B20" s="24"/>
      <c r="C20" s="24">
        <v>6300</v>
      </c>
      <c r="D20" s="25" t="s">
        <v>107</v>
      </c>
      <c r="E20" s="14">
        <v>0</v>
      </c>
      <c r="F20" s="14">
        <v>746000</v>
      </c>
      <c r="G20" s="14">
        <v>391435</v>
      </c>
      <c r="H20" s="32">
        <f t="shared" si="3"/>
        <v>52.47117962466488</v>
      </c>
      <c r="I20" s="13">
        <f t="shared" si="0"/>
        <v>0.8095110072485497</v>
      </c>
    </row>
    <row r="21" spans="1:9" ht="25.5" customHeight="1">
      <c r="A21" s="23"/>
      <c r="B21" s="24"/>
      <c r="C21" s="24">
        <v>6430</v>
      </c>
      <c r="D21" s="25" t="s">
        <v>109</v>
      </c>
      <c r="E21" s="14">
        <v>0</v>
      </c>
      <c r="F21" s="14">
        <v>6000000</v>
      </c>
      <c r="G21" s="14">
        <v>1991175</v>
      </c>
      <c r="H21" s="32">
        <f t="shared" si="3"/>
        <v>33.18625</v>
      </c>
      <c r="I21" s="13">
        <f t="shared" si="0"/>
        <v>4.117869071130918</v>
      </c>
    </row>
    <row r="22" spans="1:9" ht="12.75" customHeight="1">
      <c r="A22" s="23"/>
      <c r="B22" s="24">
        <v>60095</v>
      </c>
      <c r="C22" s="24"/>
      <c r="D22" s="25" t="s">
        <v>112</v>
      </c>
      <c r="E22" s="14">
        <f>E23</f>
        <v>405</v>
      </c>
      <c r="F22" s="14">
        <f>F23</f>
        <v>405</v>
      </c>
      <c r="G22" s="14">
        <f>G23</f>
        <v>405</v>
      </c>
      <c r="H22" s="32">
        <f t="shared" si="3"/>
        <v>100</v>
      </c>
      <c r="I22" s="13">
        <f t="shared" si="0"/>
        <v>0.0008375642391090798</v>
      </c>
    </row>
    <row r="23" spans="1:9" ht="36" customHeight="1">
      <c r="A23" s="23"/>
      <c r="B23" s="24"/>
      <c r="C23" s="24">
        <v>2110</v>
      </c>
      <c r="D23" s="25" t="s">
        <v>6</v>
      </c>
      <c r="E23" s="14">
        <v>405</v>
      </c>
      <c r="F23" s="14">
        <v>405</v>
      </c>
      <c r="G23" s="14">
        <v>405</v>
      </c>
      <c r="H23" s="32">
        <f t="shared" si="3"/>
        <v>100</v>
      </c>
      <c r="I23" s="13">
        <f t="shared" si="0"/>
        <v>0.0008375642391090798</v>
      </c>
    </row>
    <row r="24" spans="1:9" ht="13.5" customHeight="1">
      <c r="A24" s="26">
        <v>630</v>
      </c>
      <c r="B24" s="27"/>
      <c r="C24" s="27"/>
      <c r="D24" s="28" t="s">
        <v>110</v>
      </c>
      <c r="E24" s="11">
        <f>E25</f>
        <v>49000</v>
      </c>
      <c r="F24" s="11">
        <f>F25</f>
        <v>30550</v>
      </c>
      <c r="G24" s="11">
        <f>G25</f>
        <v>38664</v>
      </c>
      <c r="H24" s="32">
        <f t="shared" si="3"/>
        <v>126.55973813420623</v>
      </c>
      <c r="I24" s="13">
        <f t="shared" si="0"/>
        <v>0.07995946602694681</v>
      </c>
    </row>
    <row r="25" spans="1:9" ht="16.5" customHeight="1">
      <c r="A25" s="23"/>
      <c r="B25" s="24">
        <v>63003</v>
      </c>
      <c r="C25" s="24"/>
      <c r="D25" s="25" t="s">
        <v>111</v>
      </c>
      <c r="E25" s="14">
        <f>E26+E28</f>
        <v>49000</v>
      </c>
      <c r="F25" s="14">
        <f>F26+F28</f>
        <v>30550</v>
      </c>
      <c r="G25" s="14">
        <f>G26+G28+G27</f>
        <v>38664</v>
      </c>
      <c r="H25" s="32">
        <f t="shared" si="3"/>
        <v>126.55973813420623</v>
      </c>
      <c r="I25" s="13">
        <f t="shared" si="0"/>
        <v>0.07995946602694681</v>
      </c>
    </row>
    <row r="26" spans="1:9" ht="13.5" customHeight="1">
      <c r="A26" s="23"/>
      <c r="B26" s="24"/>
      <c r="C26" s="24" t="s">
        <v>83</v>
      </c>
      <c r="D26" s="25" t="s">
        <v>13</v>
      </c>
      <c r="E26" s="14">
        <v>15000</v>
      </c>
      <c r="F26" s="14">
        <v>0</v>
      </c>
      <c r="G26" s="14">
        <v>0</v>
      </c>
      <c r="H26" s="32">
        <v>0</v>
      </c>
      <c r="I26" s="13">
        <f t="shared" si="0"/>
        <v>0</v>
      </c>
    </row>
    <row r="27" spans="1:9" ht="38.25" customHeight="1">
      <c r="A27" s="23"/>
      <c r="B27" s="24"/>
      <c r="C27" s="24">
        <v>2709</v>
      </c>
      <c r="D27" s="25" t="s">
        <v>122</v>
      </c>
      <c r="E27" s="14">
        <v>0</v>
      </c>
      <c r="F27" s="14">
        <v>0</v>
      </c>
      <c r="G27" s="14">
        <v>8114</v>
      </c>
      <c r="H27" s="32">
        <v>0</v>
      </c>
      <c r="I27" s="13">
        <f t="shared" si="0"/>
        <v>0.016780237620076726</v>
      </c>
    </row>
    <row r="28" spans="1:9" ht="38.25" customHeight="1">
      <c r="A28" s="23"/>
      <c r="B28" s="24"/>
      <c r="C28" s="24">
        <v>2708</v>
      </c>
      <c r="D28" s="25" t="s">
        <v>122</v>
      </c>
      <c r="E28" s="14">
        <v>34000</v>
      </c>
      <c r="F28" s="14">
        <v>30550</v>
      </c>
      <c r="G28" s="14">
        <v>30550</v>
      </c>
      <c r="H28" s="32">
        <f t="shared" si="3"/>
        <v>100</v>
      </c>
      <c r="I28" s="13">
        <f t="shared" si="0"/>
        <v>0.0631792284068701</v>
      </c>
    </row>
    <row r="29" spans="1:9" ht="12.75">
      <c r="A29" s="20">
        <v>700</v>
      </c>
      <c r="B29" s="21"/>
      <c r="C29" s="21"/>
      <c r="D29" s="22" t="s">
        <v>14</v>
      </c>
      <c r="E29" s="11">
        <f>E30</f>
        <v>1263216</v>
      </c>
      <c r="F29" s="11">
        <f>F30</f>
        <v>2062897</v>
      </c>
      <c r="G29" s="11">
        <f>G30</f>
        <v>782879.31</v>
      </c>
      <c r="H29" s="33">
        <f t="shared" si="3"/>
        <v>37.95047983491178</v>
      </c>
      <c r="I29" s="13">
        <f t="shared" si="0"/>
        <v>1.6190412681343</v>
      </c>
    </row>
    <row r="30" spans="1:9" ht="15" customHeight="1">
      <c r="A30" s="23"/>
      <c r="B30" s="24">
        <v>70005</v>
      </c>
      <c r="C30" s="24"/>
      <c r="D30" s="25" t="s">
        <v>15</v>
      </c>
      <c r="E30" s="14">
        <f>E31+E32+E33+E34+E35+E36+E37</f>
        <v>1263216</v>
      </c>
      <c r="F30" s="14">
        <f>F31+F32+F33+F34+F35+F36+F37</f>
        <v>2062897</v>
      </c>
      <c r="G30" s="14">
        <f>G31+G32+G33+G34+G35+G36+G37</f>
        <v>782879.31</v>
      </c>
      <c r="H30" s="32">
        <f t="shared" si="3"/>
        <v>37.95047983491178</v>
      </c>
      <c r="I30" s="13">
        <f t="shared" si="0"/>
        <v>1.6190412681343</v>
      </c>
    </row>
    <row r="31" spans="1:9" ht="24.75" customHeight="1">
      <c r="A31" s="23"/>
      <c r="B31" s="24"/>
      <c r="C31" s="24" t="s">
        <v>78</v>
      </c>
      <c r="D31" s="25" t="s">
        <v>118</v>
      </c>
      <c r="E31" s="14">
        <v>666</v>
      </c>
      <c r="F31" s="14">
        <v>666</v>
      </c>
      <c r="G31" s="14">
        <v>666</v>
      </c>
      <c r="H31" s="37">
        <f t="shared" si="3"/>
        <v>100</v>
      </c>
      <c r="I31" s="13">
        <f t="shared" si="0"/>
        <v>0.0013773278598682645</v>
      </c>
    </row>
    <row r="32" spans="1:9" ht="46.5" customHeight="1">
      <c r="A32" s="23"/>
      <c r="B32" s="24"/>
      <c r="C32" s="24" t="s">
        <v>80</v>
      </c>
      <c r="D32" s="25" t="s">
        <v>140</v>
      </c>
      <c r="E32" s="14">
        <v>24000</v>
      </c>
      <c r="F32" s="14">
        <v>24000</v>
      </c>
      <c r="G32" s="14">
        <v>20029</v>
      </c>
      <c r="H32" s="32">
        <f t="shared" si="3"/>
        <v>83.45416666666667</v>
      </c>
      <c r="I32" s="13">
        <f t="shared" si="0"/>
        <v>0.04142117072868089</v>
      </c>
    </row>
    <row r="33" spans="1:9" ht="24" customHeight="1">
      <c r="A33" s="23"/>
      <c r="B33" s="24"/>
      <c r="C33" s="24" t="s">
        <v>90</v>
      </c>
      <c r="D33" s="25" t="s">
        <v>108</v>
      </c>
      <c r="E33" s="15">
        <v>675000</v>
      </c>
      <c r="F33" s="15">
        <v>1175000</v>
      </c>
      <c r="G33" s="15">
        <v>80800</v>
      </c>
      <c r="H33" s="32">
        <f t="shared" si="3"/>
        <v>6.876595744680851</v>
      </c>
      <c r="I33" s="13">
        <f t="shared" si="0"/>
        <v>0.16709923585188555</v>
      </c>
    </row>
    <row r="34" spans="1:9" ht="13.5" customHeight="1">
      <c r="A34" s="23"/>
      <c r="B34" s="24"/>
      <c r="C34" s="24" t="s">
        <v>82</v>
      </c>
      <c r="D34" s="25" t="s">
        <v>12</v>
      </c>
      <c r="E34" s="15">
        <v>0</v>
      </c>
      <c r="F34" s="15">
        <v>0</v>
      </c>
      <c r="G34" s="15">
        <v>6</v>
      </c>
      <c r="H34" s="32">
        <v>0</v>
      </c>
      <c r="I34" s="13">
        <f t="shared" si="0"/>
        <v>1.2408359097912293E-05</v>
      </c>
    </row>
    <row r="35" spans="1:9" ht="12" customHeight="1">
      <c r="A35" s="23"/>
      <c r="B35" s="24"/>
      <c r="C35" s="24" t="s">
        <v>83</v>
      </c>
      <c r="D35" s="25" t="s">
        <v>13</v>
      </c>
      <c r="E35" s="15">
        <v>0</v>
      </c>
      <c r="F35" s="15">
        <v>8681</v>
      </c>
      <c r="G35" s="15">
        <v>9421</v>
      </c>
      <c r="H35" s="32">
        <v>0</v>
      </c>
      <c r="I35" s="13">
        <f t="shared" si="0"/>
        <v>0.019483191843571952</v>
      </c>
    </row>
    <row r="36" spans="1:9" ht="36.75" customHeight="1">
      <c r="A36" s="23"/>
      <c r="B36" s="24"/>
      <c r="C36" s="24">
        <v>2110</v>
      </c>
      <c r="D36" s="25" t="s">
        <v>6</v>
      </c>
      <c r="E36" s="15">
        <v>140000</v>
      </c>
      <c r="F36" s="15">
        <v>363000</v>
      </c>
      <c r="G36" s="15">
        <v>187830</v>
      </c>
      <c r="H36" s="32">
        <f t="shared" si="3"/>
        <v>51.743801652892564</v>
      </c>
      <c r="I36" s="13">
        <f t="shared" si="0"/>
        <v>0.38844368156014436</v>
      </c>
    </row>
    <row r="37" spans="1:9" ht="37.5" customHeight="1">
      <c r="A37" s="23"/>
      <c r="B37" s="24"/>
      <c r="C37" s="24">
        <v>2360</v>
      </c>
      <c r="D37" s="25" t="s">
        <v>17</v>
      </c>
      <c r="E37" s="14">
        <v>423550</v>
      </c>
      <c r="F37" s="14">
        <v>491550</v>
      </c>
      <c r="G37" s="14">
        <v>484127.31</v>
      </c>
      <c r="H37" s="32">
        <f t="shared" si="3"/>
        <v>98.48994202014038</v>
      </c>
      <c r="I37" s="13">
        <f t="shared" si="0"/>
        <v>1.001204251931051</v>
      </c>
    </row>
    <row r="38" spans="1:9" ht="12.75">
      <c r="A38" s="20">
        <v>710</v>
      </c>
      <c r="B38" s="21"/>
      <c r="C38" s="21"/>
      <c r="D38" s="22" t="s">
        <v>18</v>
      </c>
      <c r="E38" s="11">
        <f>E39+E46+E48+E50</f>
        <v>1146393</v>
      </c>
      <c r="F38" s="11">
        <f>F39+F46+F48+F50</f>
        <v>1205393</v>
      </c>
      <c r="G38" s="11">
        <f>G39+G46+G48+G50</f>
        <v>844689</v>
      </c>
      <c r="H38" s="33">
        <f t="shared" si="3"/>
        <v>70.07581759641877</v>
      </c>
      <c r="I38" s="13">
        <f t="shared" si="0"/>
        <v>1.7468674063427396</v>
      </c>
    </row>
    <row r="39" spans="1:9" ht="12.75">
      <c r="A39" s="23"/>
      <c r="B39" s="24">
        <v>71012</v>
      </c>
      <c r="C39" s="24"/>
      <c r="D39" s="25" t="s">
        <v>19</v>
      </c>
      <c r="E39" s="14">
        <f>E41+E42+E44+E45+E40+E43</f>
        <v>670990</v>
      </c>
      <c r="F39" s="14">
        <f>F41+F42+F44+F45+F40+F43</f>
        <v>670990</v>
      </c>
      <c r="G39" s="14">
        <f>G41+G42+G44+G45+G40+G43</f>
        <v>507112</v>
      </c>
      <c r="H39" s="32">
        <f t="shared" si="3"/>
        <v>75.57668519650069</v>
      </c>
      <c r="I39" s="13">
        <f t="shared" si="0"/>
        <v>1.0487379664767498</v>
      </c>
    </row>
    <row r="40" spans="1:9" ht="12.75">
      <c r="A40" s="23"/>
      <c r="B40" s="24"/>
      <c r="C40" s="24" t="s">
        <v>79</v>
      </c>
      <c r="D40" s="25" t="s">
        <v>11</v>
      </c>
      <c r="E40" s="14">
        <v>550100</v>
      </c>
      <c r="F40" s="14">
        <v>550100</v>
      </c>
      <c r="G40" s="14">
        <v>414121</v>
      </c>
      <c r="H40" s="32">
        <f t="shared" si="3"/>
        <v>75.28103981094347</v>
      </c>
      <c r="I40" s="13">
        <f t="shared" si="0"/>
        <v>0.8564270129977563</v>
      </c>
    </row>
    <row r="41" spans="1:9" ht="12.75">
      <c r="A41" s="23"/>
      <c r="B41" s="24"/>
      <c r="C41" s="24" t="s">
        <v>81</v>
      </c>
      <c r="D41" s="25" t="s">
        <v>45</v>
      </c>
      <c r="E41" s="14">
        <v>0</v>
      </c>
      <c r="F41" s="14">
        <v>0</v>
      </c>
      <c r="G41" s="14">
        <v>1685</v>
      </c>
      <c r="H41" s="32">
        <v>0</v>
      </c>
      <c r="I41" s="13">
        <f t="shared" si="0"/>
        <v>0.0034846808466637027</v>
      </c>
    </row>
    <row r="42" spans="1:9" ht="12.75">
      <c r="A42" s="23"/>
      <c r="B42" s="24"/>
      <c r="C42" s="24" t="s">
        <v>82</v>
      </c>
      <c r="D42" s="25" t="s">
        <v>12</v>
      </c>
      <c r="E42" s="14">
        <v>0</v>
      </c>
      <c r="F42" s="14">
        <v>0</v>
      </c>
      <c r="G42" s="14">
        <v>319</v>
      </c>
      <c r="H42" s="32">
        <v>0</v>
      </c>
      <c r="I42" s="13">
        <f t="shared" si="0"/>
        <v>0.0006597110920390036</v>
      </c>
    </row>
    <row r="43" spans="1:9" ht="12.75">
      <c r="A43" s="23"/>
      <c r="B43" s="24"/>
      <c r="C43" s="24" t="s">
        <v>124</v>
      </c>
      <c r="D43" s="25" t="s">
        <v>125</v>
      </c>
      <c r="E43" s="14">
        <v>100</v>
      </c>
      <c r="F43" s="14">
        <v>100</v>
      </c>
      <c r="G43" s="14">
        <v>80</v>
      </c>
      <c r="H43" s="32">
        <f t="shared" si="3"/>
        <v>80</v>
      </c>
      <c r="I43" s="13">
        <f t="shared" si="0"/>
        <v>0.00016544478797216391</v>
      </c>
    </row>
    <row r="44" spans="1:9" ht="12.75">
      <c r="A44" s="23"/>
      <c r="B44" s="24"/>
      <c r="C44" s="24" t="s">
        <v>83</v>
      </c>
      <c r="D44" s="25" t="s">
        <v>13</v>
      </c>
      <c r="E44" s="14">
        <v>14290</v>
      </c>
      <c r="F44" s="14">
        <v>14290</v>
      </c>
      <c r="G44" s="14">
        <v>11032</v>
      </c>
      <c r="H44" s="32">
        <f t="shared" si="3"/>
        <v>77.20083974807558</v>
      </c>
      <c r="I44" s="13">
        <f t="shared" si="0"/>
        <v>0.022814836261361403</v>
      </c>
    </row>
    <row r="45" spans="1:9" ht="36.75" customHeight="1">
      <c r="A45" s="23"/>
      <c r="B45" s="24"/>
      <c r="C45" s="24">
        <v>2110</v>
      </c>
      <c r="D45" s="25" t="s">
        <v>6</v>
      </c>
      <c r="E45" s="14">
        <v>106500</v>
      </c>
      <c r="F45" s="14">
        <v>106500</v>
      </c>
      <c r="G45" s="14">
        <v>79875</v>
      </c>
      <c r="H45" s="32">
        <f t="shared" si="3"/>
        <v>75</v>
      </c>
      <c r="I45" s="13">
        <f t="shared" si="0"/>
        <v>0.1651862804909574</v>
      </c>
    </row>
    <row r="46" spans="1:9" ht="12.75">
      <c r="A46" s="23"/>
      <c r="B46" s="24">
        <v>71013</v>
      </c>
      <c r="C46" s="24"/>
      <c r="D46" s="25" t="s">
        <v>20</v>
      </c>
      <c r="E46" s="14">
        <f>E47</f>
        <v>35000</v>
      </c>
      <c r="F46" s="14">
        <f>F47</f>
        <v>65000</v>
      </c>
      <c r="G46" s="14">
        <v>0</v>
      </c>
      <c r="H46" s="32">
        <f t="shared" si="3"/>
        <v>0</v>
      </c>
      <c r="I46" s="13">
        <f t="shared" si="0"/>
        <v>0</v>
      </c>
    </row>
    <row r="47" spans="1:9" ht="35.25" customHeight="1">
      <c r="A47" s="23"/>
      <c r="B47" s="24"/>
      <c r="C47" s="24">
        <v>2110</v>
      </c>
      <c r="D47" s="25" t="s">
        <v>6</v>
      </c>
      <c r="E47" s="14">
        <v>35000</v>
      </c>
      <c r="F47" s="14">
        <v>65000</v>
      </c>
      <c r="G47" s="14">
        <v>0</v>
      </c>
      <c r="H47" s="32">
        <f t="shared" si="3"/>
        <v>0</v>
      </c>
      <c r="I47" s="13">
        <f t="shared" si="0"/>
        <v>0</v>
      </c>
    </row>
    <row r="48" spans="1:9" ht="12.75">
      <c r="A48" s="23"/>
      <c r="B48" s="24">
        <v>71014</v>
      </c>
      <c r="C48" s="24"/>
      <c r="D48" s="25" t="s">
        <v>21</v>
      </c>
      <c r="E48" s="14">
        <f>E49</f>
        <v>10139</v>
      </c>
      <c r="F48" s="14">
        <f>F49</f>
        <v>39139</v>
      </c>
      <c r="G48" s="14">
        <f>G49</f>
        <v>7000</v>
      </c>
      <c r="H48" s="32">
        <f t="shared" si="3"/>
        <v>17.884974066787603</v>
      </c>
      <c r="I48" s="13">
        <f t="shared" si="0"/>
        <v>0.014476418947564343</v>
      </c>
    </row>
    <row r="49" spans="1:9" ht="35.25" customHeight="1">
      <c r="A49" s="23"/>
      <c r="B49" s="24"/>
      <c r="C49" s="24">
        <v>2110</v>
      </c>
      <c r="D49" s="25" t="s">
        <v>6</v>
      </c>
      <c r="E49" s="14">
        <v>10139</v>
      </c>
      <c r="F49" s="14">
        <v>39139</v>
      </c>
      <c r="G49" s="14">
        <v>7000</v>
      </c>
      <c r="H49" s="32">
        <f t="shared" si="3"/>
        <v>17.884974066787603</v>
      </c>
      <c r="I49" s="13">
        <f t="shared" si="0"/>
        <v>0.014476418947564343</v>
      </c>
    </row>
    <row r="50" spans="1:9" ht="12.75">
      <c r="A50" s="23"/>
      <c r="B50" s="24">
        <v>71015</v>
      </c>
      <c r="C50" s="24"/>
      <c r="D50" s="25" t="s">
        <v>22</v>
      </c>
      <c r="E50" s="14">
        <f>E52+E53+E54+E55</f>
        <v>430264</v>
      </c>
      <c r="F50" s="14">
        <f>F52+F53+F54+F55</f>
        <v>430264</v>
      </c>
      <c r="G50" s="14">
        <f>G52+G53+G54+G55+G51</f>
        <v>330577</v>
      </c>
      <c r="H50" s="32">
        <f t="shared" si="3"/>
        <v>76.8312013089638</v>
      </c>
      <c r="I50" s="13">
        <f t="shared" si="0"/>
        <v>0.6836530209184254</v>
      </c>
    </row>
    <row r="51" spans="1:9" ht="12.75">
      <c r="A51" s="23"/>
      <c r="B51" s="24"/>
      <c r="C51" s="24" t="s">
        <v>79</v>
      </c>
      <c r="D51" s="25" t="s">
        <v>11</v>
      </c>
      <c r="E51" s="14">
        <v>0</v>
      </c>
      <c r="F51" s="14">
        <v>0</v>
      </c>
      <c r="G51" s="14">
        <v>197</v>
      </c>
      <c r="H51" s="32">
        <v>0</v>
      </c>
      <c r="I51" s="13">
        <f t="shared" si="0"/>
        <v>0.00040740779038145363</v>
      </c>
    </row>
    <row r="52" spans="1:9" ht="12.75">
      <c r="A52" s="23"/>
      <c r="B52" s="24"/>
      <c r="C52" s="24" t="s">
        <v>82</v>
      </c>
      <c r="D52" s="25" t="s">
        <v>12</v>
      </c>
      <c r="E52" s="14">
        <v>150</v>
      </c>
      <c r="F52" s="14">
        <v>150</v>
      </c>
      <c r="G52" s="14">
        <v>149</v>
      </c>
      <c r="H52" s="32">
        <f t="shared" si="3"/>
        <v>99.33333333333333</v>
      </c>
      <c r="I52" s="13">
        <f t="shared" si="0"/>
        <v>0.0003081409175981553</v>
      </c>
    </row>
    <row r="53" spans="1:9" ht="12.75">
      <c r="A53" s="23"/>
      <c r="B53" s="24"/>
      <c r="C53" s="24" t="s">
        <v>83</v>
      </c>
      <c r="D53" s="25" t="s">
        <v>13</v>
      </c>
      <c r="E53" s="14">
        <v>80</v>
      </c>
      <c r="F53" s="14">
        <v>80</v>
      </c>
      <c r="G53" s="14">
        <v>47</v>
      </c>
      <c r="H53" s="32">
        <f t="shared" si="3"/>
        <v>58.75</v>
      </c>
      <c r="I53" s="13">
        <f t="shared" si="0"/>
        <v>9.71988129336463E-05</v>
      </c>
    </row>
    <row r="54" spans="1:9" ht="35.25" customHeight="1">
      <c r="A54" s="23"/>
      <c r="B54" s="24"/>
      <c r="C54" s="24">
        <v>2110</v>
      </c>
      <c r="D54" s="25" t="s">
        <v>6</v>
      </c>
      <c r="E54" s="14">
        <v>418034</v>
      </c>
      <c r="F54" s="14">
        <v>418034</v>
      </c>
      <c r="G54" s="14">
        <v>318189</v>
      </c>
      <c r="H54" s="32">
        <f t="shared" si="3"/>
        <v>76.11557911557433</v>
      </c>
      <c r="I54" s="13">
        <f t="shared" si="0"/>
        <v>0.6580338955009358</v>
      </c>
    </row>
    <row r="55" spans="1:9" ht="35.25" customHeight="1">
      <c r="A55" s="23"/>
      <c r="B55" s="24"/>
      <c r="C55" s="24">
        <v>6410</v>
      </c>
      <c r="D55" s="25" t="s">
        <v>126</v>
      </c>
      <c r="E55" s="14">
        <v>12000</v>
      </c>
      <c r="F55" s="14">
        <v>12000</v>
      </c>
      <c r="G55" s="14">
        <v>11995</v>
      </c>
      <c r="H55" s="32">
        <f t="shared" si="3"/>
        <v>99.95833333333334</v>
      </c>
      <c r="I55" s="13">
        <f t="shared" si="0"/>
        <v>0.024806377896576328</v>
      </c>
    </row>
    <row r="56" spans="1:9" ht="12.75">
      <c r="A56" s="20">
        <v>750</v>
      </c>
      <c r="B56" s="21"/>
      <c r="C56" s="21"/>
      <c r="D56" s="22" t="s">
        <v>23</v>
      </c>
      <c r="E56" s="11">
        <f>E57+E64+E71</f>
        <v>692000</v>
      </c>
      <c r="F56" s="11">
        <f>F57+F64+F71</f>
        <v>619316</v>
      </c>
      <c r="G56" s="11">
        <f>G57+G64+G71</f>
        <v>280683</v>
      </c>
      <c r="H56" s="33">
        <f t="shared" si="3"/>
        <v>45.32145140768202</v>
      </c>
      <c r="I56" s="13">
        <f t="shared" si="0"/>
        <v>0.5804692427798861</v>
      </c>
    </row>
    <row r="57" spans="1:9" ht="12.75">
      <c r="A57" s="23"/>
      <c r="B57" s="24">
        <v>75020</v>
      </c>
      <c r="C57" s="24"/>
      <c r="D57" s="25" t="s">
        <v>24</v>
      </c>
      <c r="E57" s="14">
        <f>E58+E59+E60+E61+E62</f>
        <v>121000</v>
      </c>
      <c r="F57" s="14">
        <f>F58+F59+F60+F61+F62+F63</f>
        <v>100588</v>
      </c>
      <c r="G57" s="14">
        <f>G58+G59+G60+G61+G62</f>
        <v>79628</v>
      </c>
      <c r="H57" s="32">
        <f t="shared" si="3"/>
        <v>79.16252435678211</v>
      </c>
      <c r="I57" s="13">
        <f t="shared" si="0"/>
        <v>0.16467546970809335</v>
      </c>
    </row>
    <row r="58" spans="1:9" ht="12.75">
      <c r="A58" s="23"/>
      <c r="B58" s="24"/>
      <c r="C58" s="24" t="s">
        <v>79</v>
      </c>
      <c r="D58" s="25" t="s">
        <v>11</v>
      </c>
      <c r="E58" s="14">
        <v>1000</v>
      </c>
      <c r="F58" s="14">
        <v>1000</v>
      </c>
      <c r="G58" s="14">
        <v>650</v>
      </c>
      <c r="H58" s="32">
        <f t="shared" si="3"/>
        <v>65</v>
      </c>
      <c r="I58" s="13">
        <f t="shared" si="0"/>
        <v>0.0013442389022738318</v>
      </c>
    </row>
    <row r="59" spans="1:9" ht="39.75" customHeight="1">
      <c r="A59" s="23"/>
      <c r="B59" s="24"/>
      <c r="C59" s="24" t="s">
        <v>80</v>
      </c>
      <c r="D59" s="25" t="s">
        <v>141</v>
      </c>
      <c r="E59" s="14">
        <v>78000</v>
      </c>
      <c r="F59" s="14">
        <v>65526</v>
      </c>
      <c r="G59" s="14">
        <v>53355</v>
      </c>
      <c r="H59" s="32">
        <f t="shared" si="3"/>
        <v>81.42569361780056</v>
      </c>
      <c r="I59" s="13">
        <f t="shared" si="0"/>
        <v>0.11034133327818506</v>
      </c>
    </row>
    <row r="60" spans="1:9" ht="12.75" customHeight="1">
      <c r="A60" s="23"/>
      <c r="B60" s="24"/>
      <c r="C60" s="24" t="s">
        <v>81</v>
      </c>
      <c r="D60" s="25" t="s">
        <v>45</v>
      </c>
      <c r="E60" s="14">
        <v>0</v>
      </c>
      <c r="F60" s="14">
        <v>0</v>
      </c>
      <c r="G60" s="14">
        <v>81</v>
      </c>
      <c r="H60" s="32">
        <v>0</v>
      </c>
      <c r="I60" s="13">
        <f t="shared" si="0"/>
        <v>0.00016751284782181599</v>
      </c>
    </row>
    <row r="61" spans="1:9" ht="13.5" customHeight="1">
      <c r="A61" s="23"/>
      <c r="B61" s="24"/>
      <c r="C61" s="24" t="s">
        <v>82</v>
      </c>
      <c r="D61" s="25" t="s">
        <v>12</v>
      </c>
      <c r="E61" s="14">
        <v>35000</v>
      </c>
      <c r="F61" s="14">
        <v>21000</v>
      </c>
      <c r="G61" s="14">
        <v>19077</v>
      </c>
      <c r="H61" s="32">
        <f t="shared" si="3"/>
        <v>90.84285714285714</v>
      </c>
      <c r="I61" s="13">
        <f t="shared" si="0"/>
        <v>0.03945237775181214</v>
      </c>
    </row>
    <row r="62" spans="1:9" ht="12.75" customHeight="1">
      <c r="A62" s="23"/>
      <c r="B62" s="24"/>
      <c r="C62" s="24" t="s">
        <v>83</v>
      </c>
      <c r="D62" s="25" t="s">
        <v>13</v>
      </c>
      <c r="E62" s="14">
        <v>7000</v>
      </c>
      <c r="F62" s="14">
        <v>7756</v>
      </c>
      <c r="G62" s="14">
        <v>6465</v>
      </c>
      <c r="H62" s="32">
        <f t="shared" si="3"/>
        <v>83.35482207323362</v>
      </c>
      <c r="I62" s="13">
        <f t="shared" si="0"/>
        <v>0.013370006928000496</v>
      </c>
    </row>
    <row r="63" spans="1:9" ht="35.25" customHeight="1">
      <c r="A63" s="23"/>
      <c r="B63" s="24"/>
      <c r="C63" s="24">
        <v>6290</v>
      </c>
      <c r="D63" s="25" t="s">
        <v>149</v>
      </c>
      <c r="E63" s="14">
        <v>0</v>
      </c>
      <c r="F63" s="14">
        <v>5306</v>
      </c>
      <c r="G63" s="14"/>
      <c r="H63" s="32">
        <f t="shared" si="3"/>
        <v>0</v>
      </c>
      <c r="I63" s="13">
        <f t="shared" si="0"/>
        <v>0</v>
      </c>
    </row>
    <row r="64" spans="1:9" ht="15" customHeight="1">
      <c r="A64" s="23"/>
      <c r="B64" s="24">
        <v>75075</v>
      </c>
      <c r="C64" s="24"/>
      <c r="D64" s="25" t="s">
        <v>88</v>
      </c>
      <c r="E64" s="14">
        <f>E66+E65+E68+E69</f>
        <v>559000</v>
      </c>
      <c r="F64" s="14">
        <f>F66+F65+F68+F69+F70+F67</f>
        <v>505453</v>
      </c>
      <c r="G64" s="14">
        <f>G66+G65+G68+G69+G70+G67</f>
        <v>187657</v>
      </c>
      <c r="H64" s="32">
        <f t="shared" si="3"/>
        <v>37.126498408358444</v>
      </c>
      <c r="I64" s="13">
        <f t="shared" si="0"/>
        <v>0.38808590720615455</v>
      </c>
    </row>
    <row r="65" spans="1:9" ht="15" customHeight="1">
      <c r="A65" s="23"/>
      <c r="B65" s="24"/>
      <c r="C65" s="24" t="s">
        <v>83</v>
      </c>
      <c r="D65" s="25" t="s">
        <v>13</v>
      </c>
      <c r="E65" s="14">
        <v>0</v>
      </c>
      <c r="F65" s="14">
        <v>19981</v>
      </c>
      <c r="G65" s="14">
        <v>21181</v>
      </c>
      <c r="H65" s="32">
        <f t="shared" si="3"/>
        <v>106.00570542014913</v>
      </c>
      <c r="I65" s="13">
        <f t="shared" si="0"/>
        <v>0.04380357567548005</v>
      </c>
    </row>
    <row r="66" spans="1:9" ht="30.75" customHeight="1">
      <c r="A66" s="23"/>
      <c r="B66" s="24"/>
      <c r="C66" s="24">
        <v>2310</v>
      </c>
      <c r="D66" s="25" t="s">
        <v>39</v>
      </c>
      <c r="E66" s="14">
        <v>80000</v>
      </c>
      <c r="F66" s="14">
        <v>101000</v>
      </c>
      <c r="G66" s="14">
        <v>101000</v>
      </c>
      <c r="H66" s="32">
        <f t="shared" si="3"/>
        <v>100</v>
      </c>
      <c r="I66" s="13">
        <f t="shared" si="0"/>
        <v>0.20887404481485694</v>
      </c>
    </row>
    <row r="67" spans="1:9" ht="36.75" customHeight="1">
      <c r="A67" s="23"/>
      <c r="B67" s="24"/>
      <c r="C67" s="24">
        <v>2700</v>
      </c>
      <c r="D67" s="25" t="s">
        <v>136</v>
      </c>
      <c r="E67" s="14">
        <v>0</v>
      </c>
      <c r="F67" s="14">
        <v>8000</v>
      </c>
      <c r="G67" s="14">
        <v>8000</v>
      </c>
      <c r="H67" s="32">
        <f t="shared" si="3"/>
        <v>100</v>
      </c>
      <c r="I67" s="13">
        <f t="shared" si="0"/>
        <v>0.01654447879721639</v>
      </c>
    </row>
    <row r="68" spans="1:9" ht="62.25" customHeight="1">
      <c r="A68" s="23"/>
      <c r="B68" s="24"/>
      <c r="C68" s="24">
        <v>2007</v>
      </c>
      <c r="D68" s="25" t="s">
        <v>138</v>
      </c>
      <c r="E68" s="14">
        <v>340000</v>
      </c>
      <c r="F68" s="14">
        <v>0</v>
      </c>
      <c r="G68" s="14">
        <v>0</v>
      </c>
      <c r="H68" s="32">
        <v>0</v>
      </c>
      <c r="I68" s="13">
        <f t="shared" si="0"/>
        <v>0</v>
      </c>
    </row>
    <row r="69" spans="1:9" ht="39" customHeight="1">
      <c r="A69" s="23"/>
      <c r="B69" s="24"/>
      <c r="C69" s="24">
        <v>2701</v>
      </c>
      <c r="D69" s="25" t="s">
        <v>127</v>
      </c>
      <c r="E69" s="14">
        <v>139000</v>
      </c>
      <c r="F69" s="14">
        <v>50000</v>
      </c>
      <c r="G69" s="14">
        <v>0</v>
      </c>
      <c r="H69" s="32">
        <f t="shared" si="3"/>
        <v>0</v>
      </c>
      <c r="I69" s="13">
        <f t="shared" si="0"/>
        <v>0</v>
      </c>
    </row>
    <row r="70" spans="1:9" ht="39" customHeight="1">
      <c r="A70" s="23"/>
      <c r="B70" s="24"/>
      <c r="C70" s="24">
        <v>2708</v>
      </c>
      <c r="D70" s="25" t="s">
        <v>131</v>
      </c>
      <c r="E70" s="14">
        <v>0</v>
      </c>
      <c r="F70" s="14">
        <v>326472</v>
      </c>
      <c r="G70" s="14">
        <v>57476</v>
      </c>
      <c r="H70" s="32">
        <f t="shared" si="3"/>
        <v>17.605185130730966</v>
      </c>
      <c r="I70" s="13">
        <f aca="true" t="shared" si="4" ref="I70:I133">SUM((G70/48354500)*100)</f>
        <v>0.11886380791860116</v>
      </c>
    </row>
    <row r="71" spans="1:9" ht="14.25" customHeight="1">
      <c r="A71" s="23"/>
      <c r="B71" s="24">
        <v>75095</v>
      </c>
      <c r="C71" s="24"/>
      <c r="D71" s="25" t="s">
        <v>48</v>
      </c>
      <c r="E71" s="14">
        <f>E72+E73</f>
        <v>12000</v>
      </c>
      <c r="F71" s="14">
        <f>F72+F73</f>
        <v>13275</v>
      </c>
      <c r="G71" s="14">
        <f>G72+G73</f>
        <v>13398</v>
      </c>
      <c r="H71" s="32">
        <f t="shared" si="3"/>
        <v>100.92655367231637</v>
      </c>
      <c r="I71" s="13">
        <f t="shared" si="4"/>
        <v>0.02770786586563815</v>
      </c>
    </row>
    <row r="72" spans="1:9" ht="12.75" customHeight="1">
      <c r="A72" s="23"/>
      <c r="B72" s="24"/>
      <c r="C72" s="24" t="s">
        <v>82</v>
      </c>
      <c r="D72" s="25" t="s">
        <v>12</v>
      </c>
      <c r="E72" s="14">
        <v>0</v>
      </c>
      <c r="F72" s="14">
        <v>1275</v>
      </c>
      <c r="G72" s="14">
        <v>885</v>
      </c>
      <c r="H72" s="32">
        <v>0</v>
      </c>
      <c r="I72" s="13">
        <f t="shared" si="4"/>
        <v>0.0018302329669420633</v>
      </c>
    </row>
    <row r="73" spans="1:9" ht="15" customHeight="1">
      <c r="A73" s="23"/>
      <c r="B73" s="24"/>
      <c r="C73" s="24" t="s">
        <v>83</v>
      </c>
      <c r="D73" s="25" t="s">
        <v>13</v>
      </c>
      <c r="E73" s="14">
        <v>12000</v>
      </c>
      <c r="F73" s="14">
        <v>12000</v>
      </c>
      <c r="G73" s="14">
        <v>12513</v>
      </c>
      <c r="H73" s="32">
        <f aca="true" t="shared" si="5" ref="H73:H135">G73/F73*100</f>
        <v>104.275</v>
      </c>
      <c r="I73" s="13">
        <f t="shared" si="4"/>
        <v>0.025877632898696087</v>
      </c>
    </row>
    <row r="74" spans="1:9" ht="24.75" customHeight="1">
      <c r="A74" s="26">
        <v>754</v>
      </c>
      <c r="B74" s="27"/>
      <c r="C74" s="27"/>
      <c r="D74" s="28" t="s">
        <v>92</v>
      </c>
      <c r="E74" s="16">
        <f>E75+E77</f>
        <v>36328</v>
      </c>
      <c r="F74" s="16">
        <f>F75+F77</f>
        <v>68341</v>
      </c>
      <c r="G74" s="16">
        <f>G75+G77</f>
        <v>57576</v>
      </c>
      <c r="H74" s="33">
        <f t="shared" si="5"/>
        <v>84.24810874877453</v>
      </c>
      <c r="I74" s="13">
        <f t="shared" si="4"/>
        <v>0.11907061390356638</v>
      </c>
    </row>
    <row r="75" spans="1:9" ht="15" customHeight="1">
      <c r="A75" s="23"/>
      <c r="B75" s="24">
        <v>75414</v>
      </c>
      <c r="C75" s="24"/>
      <c r="D75" s="25" t="s">
        <v>105</v>
      </c>
      <c r="E75" s="15">
        <f>E76</f>
        <v>3000</v>
      </c>
      <c r="F75" s="15">
        <f>F76</f>
        <v>3000</v>
      </c>
      <c r="G75" s="15">
        <f>G76</f>
        <v>3000</v>
      </c>
      <c r="H75" s="32">
        <f t="shared" si="5"/>
        <v>100</v>
      </c>
      <c r="I75" s="13">
        <f t="shared" si="4"/>
        <v>0.006204179548956147</v>
      </c>
    </row>
    <row r="76" spans="1:9" ht="36.75" customHeight="1">
      <c r="A76" s="23"/>
      <c r="B76" s="24"/>
      <c r="C76" s="24">
        <v>2110</v>
      </c>
      <c r="D76" s="25" t="s">
        <v>6</v>
      </c>
      <c r="E76" s="15">
        <v>3000</v>
      </c>
      <c r="F76" s="15">
        <v>3000</v>
      </c>
      <c r="G76" s="15">
        <v>3000</v>
      </c>
      <c r="H76" s="32">
        <f t="shared" si="5"/>
        <v>100</v>
      </c>
      <c r="I76" s="13">
        <f t="shared" si="4"/>
        <v>0.006204179548956147</v>
      </c>
    </row>
    <row r="77" spans="1:9" ht="15.75" customHeight="1">
      <c r="A77" s="23"/>
      <c r="B77" s="24">
        <v>75495</v>
      </c>
      <c r="C77" s="24"/>
      <c r="D77" s="25" t="s">
        <v>112</v>
      </c>
      <c r="E77" s="15">
        <f>E78+E80</f>
        <v>33328</v>
      </c>
      <c r="F77" s="15">
        <f>F78+F80+F79</f>
        <v>65341</v>
      </c>
      <c r="G77" s="15">
        <f>G78+G80+G79+G81</f>
        <v>54576</v>
      </c>
      <c r="H77" s="32">
        <f t="shared" si="5"/>
        <v>83.5248924871061</v>
      </c>
      <c r="I77" s="13">
        <f t="shared" si="4"/>
        <v>0.11286643435461023</v>
      </c>
    </row>
    <row r="78" spans="1:9" ht="37.5" customHeight="1">
      <c r="A78" s="23"/>
      <c r="B78" s="24"/>
      <c r="C78" s="24">
        <v>2110</v>
      </c>
      <c r="D78" s="25" t="s">
        <v>6</v>
      </c>
      <c r="E78" s="15">
        <v>6328</v>
      </c>
      <c r="F78" s="15">
        <v>6328</v>
      </c>
      <c r="G78" s="15">
        <v>4744</v>
      </c>
      <c r="H78" s="32">
        <f t="shared" si="5"/>
        <v>74.96839443742098</v>
      </c>
      <c r="I78" s="13">
        <f t="shared" si="4"/>
        <v>0.00981087592674932</v>
      </c>
    </row>
    <row r="79" spans="1:9" ht="37.5" customHeight="1">
      <c r="A79" s="23"/>
      <c r="B79" s="24"/>
      <c r="C79" s="24">
        <v>6300</v>
      </c>
      <c r="D79" s="25" t="s">
        <v>148</v>
      </c>
      <c r="E79" s="15">
        <v>0</v>
      </c>
      <c r="F79" s="15">
        <v>36000</v>
      </c>
      <c r="G79" s="15">
        <v>24000</v>
      </c>
      <c r="H79" s="32"/>
      <c r="I79" s="13">
        <f t="shared" si="4"/>
        <v>0.049633436391649174</v>
      </c>
    </row>
    <row r="80" spans="1:9" ht="36" customHeight="1">
      <c r="A80" s="23"/>
      <c r="B80" s="24"/>
      <c r="C80" s="24">
        <v>2708</v>
      </c>
      <c r="D80" s="25" t="s">
        <v>153</v>
      </c>
      <c r="E80" s="15">
        <v>27000</v>
      </c>
      <c r="F80" s="15">
        <v>23013</v>
      </c>
      <c r="G80" s="15">
        <v>23013</v>
      </c>
      <c r="H80" s="32">
        <f t="shared" si="5"/>
        <v>100</v>
      </c>
      <c r="I80" s="13">
        <f t="shared" si="4"/>
        <v>0.0475922613200426</v>
      </c>
    </row>
    <row r="81" spans="1:9" ht="36" customHeight="1">
      <c r="A81" s="23"/>
      <c r="B81" s="24"/>
      <c r="C81" s="24">
        <v>2709</v>
      </c>
      <c r="D81" s="25" t="s">
        <v>153</v>
      </c>
      <c r="E81" s="15">
        <v>0</v>
      </c>
      <c r="F81" s="15">
        <v>0</v>
      </c>
      <c r="G81" s="15">
        <v>2819</v>
      </c>
      <c r="H81" s="32">
        <v>0</v>
      </c>
      <c r="I81" s="13">
        <f t="shared" si="4"/>
        <v>0.005829860716169126</v>
      </c>
    </row>
    <row r="82" spans="1:9" ht="50.25" customHeight="1">
      <c r="A82" s="20">
        <v>756</v>
      </c>
      <c r="B82" s="21"/>
      <c r="C82" s="21"/>
      <c r="D82" s="22" t="s">
        <v>25</v>
      </c>
      <c r="E82" s="11">
        <f>E83+E86</f>
        <v>11983542</v>
      </c>
      <c r="F82" s="11">
        <f>F83+F86</f>
        <v>12031250</v>
      </c>
      <c r="G82" s="11">
        <f>G83+G86</f>
        <v>8711925.05</v>
      </c>
      <c r="H82" s="33">
        <f t="shared" si="5"/>
        <v>72.41080561038962</v>
      </c>
      <c r="I82" s="13">
        <f t="shared" si="4"/>
        <v>18.01678240908292</v>
      </c>
    </row>
    <row r="83" spans="1:9" ht="22.5" customHeight="1">
      <c r="A83" s="23"/>
      <c r="B83" s="24">
        <v>75618</v>
      </c>
      <c r="C83" s="24"/>
      <c r="D83" s="25" t="s">
        <v>26</v>
      </c>
      <c r="E83" s="14">
        <f>E84+E85</f>
        <v>1675000</v>
      </c>
      <c r="F83" s="14">
        <f>F84+F85</f>
        <v>1722708</v>
      </c>
      <c r="G83" s="14">
        <f>G84+G85</f>
        <v>1398090</v>
      </c>
      <c r="H83" s="32">
        <f t="shared" si="5"/>
        <v>81.15652797804387</v>
      </c>
      <c r="I83" s="13">
        <f t="shared" si="4"/>
        <v>2.891333795200033</v>
      </c>
    </row>
    <row r="84" spans="1:9" ht="15" customHeight="1">
      <c r="A84" s="23"/>
      <c r="B84" s="24"/>
      <c r="C84" s="24" t="s">
        <v>77</v>
      </c>
      <c r="D84" s="25" t="s">
        <v>27</v>
      </c>
      <c r="E84" s="14">
        <v>1415000</v>
      </c>
      <c r="F84" s="14">
        <v>1415000</v>
      </c>
      <c r="G84" s="14">
        <v>1083763</v>
      </c>
      <c r="H84" s="32">
        <f t="shared" si="5"/>
        <v>76.59102473498233</v>
      </c>
      <c r="I84" s="13">
        <f t="shared" si="4"/>
        <v>2.2412867468384534</v>
      </c>
    </row>
    <row r="85" spans="1:9" ht="22.5" customHeight="1">
      <c r="A85" s="23"/>
      <c r="B85" s="24"/>
      <c r="C85" s="24" t="s">
        <v>96</v>
      </c>
      <c r="D85" s="25" t="s">
        <v>102</v>
      </c>
      <c r="E85" s="14">
        <v>260000</v>
      </c>
      <c r="F85" s="14">
        <v>307708</v>
      </c>
      <c r="G85" s="14">
        <v>314327</v>
      </c>
      <c r="H85" s="32">
        <f t="shared" si="5"/>
        <v>102.15106529566992</v>
      </c>
      <c r="I85" s="13">
        <f t="shared" si="4"/>
        <v>0.6500470483615797</v>
      </c>
    </row>
    <row r="86" spans="1:9" ht="22.5" customHeight="1">
      <c r="A86" s="23"/>
      <c r="B86" s="24">
        <v>75622</v>
      </c>
      <c r="C86" s="24"/>
      <c r="D86" s="25" t="s">
        <v>28</v>
      </c>
      <c r="E86" s="14">
        <f>E87+E88</f>
        <v>10308542</v>
      </c>
      <c r="F86" s="14">
        <f>F87+F88</f>
        <v>10308542</v>
      </c>
      <c r="G86" s="14">
        <f>G87+G88</f>
        <v>7313835.05</v>
      </c>
      <c r="H86" s="32">
        <f t="shared" si="5"/>
        <v>70.94926760738812</v>
      </c>
      <c r="I86" s="13">
        <f t="shared" si="4"/>
        <v>15.125448613882886</v>
      </c>
    </row>
    <row r="87" spans="1:9" ht="12.75">
      <c r="A87" s="23"/>
      <c r="B87" s="24"/>
      <c r="C87" s="24" t="s">
        <v>84</v>
      </c>
      <c r="D87" s="25" t="s">
        <v>29</v>
      </c>
      <c r="E87" s="14">
        <v>10188542</v>
      </c>
      <c r="F87" s="14">
        <v>10188542</v>
      </c>
      <c r="G87" s="14">
        <v>7231516</v>
      </c>
      <c r="H87" s="32">
        <f t="shared" si="5"/>
        <v>70.97694645612688</v>
      </c>
      <c r="I87" s="13">
        <f t="shared" si="4"/>
        <v>14.955207891716386</v>
      </c>
    </row>
    <row r="88" spans="1:9" ht="12.75">
      <c r="A88" s="23"/>
      <c r="B88" s="24"/>
      <c r="C88" s="24" t="s">
        <v>85</v>
      </c>
      <c r="D88" s="25" t="s">
        <v>30</v>
      </c>
      <c r="E88" s="14">
        <v>120000</v>
      </c>
      <c r="F88" s="14">
        <v>120000</v>
      </c>
      <c r="G88" s="14">
        <v>82319.05</v>
      </c>
      <c r="H88" s="32">
        <f t="shared" si="5"/>
        <v>68.59920833333334</v>
      </c>
      <c r="I88" s="13">
        <f t="shared" si="4"/>
        <v>0.17024072216649952</v>
      </c>
    </row>
    <row r="89" spans="1:9" ht="12.75">
      <c r="A89" s="20">
        <v>758</v>
      </c>
      <c r="B89" s="21"/>
      <c r="C89" s="21"/>
      <c r="D89" s="22" t="s">
        <v>31</v>
      </c>
      <c r="E89" s="11">
        <f>E90+E92+E94</f>
        <v>19256211</v>
      </c>
      <c r="F89" s="11">
        <f>F90+F92+F94</f>
        <v>18906534</v>
      </c>
      <c r="G89" s="11">
        <f>G90+G92+G94</f>
        <v>15440684</v>
      </c>
      <c r="H89" s="33">
        <f t="shared" si="5"/>
        <v>81.66850677125697</v>
      </c>
      <c r="I89" s="13">
        <f t="shared" si="4"/>
        <v>31.932258631564796</v>
      </c>
    </row>
    <row r="90" spans="1:9" ht="22.5" customHeight="1">
      <c r="A90" s="23"/>
      <c r="B90" s="24">
        <v>75801</v>
      </c>
      <c r="C90" s="24"/>
      <c r="D90" s="25" t="s">
        <v>32</v>
      </c>
      <c r="E90" s="14">
        <f>E91</f>
        <v>13446173</v>
      </c>
      <c r="F90" s="14">
        <f>F91</f>
        <v>13096128</v>
      </c>
      <c r="G90" s="14">
        <f>G91</f>
        <v>11082875</v>
      </c>
      <c r="H90" s="32">
        <f t="shared" si="5"/>
        <v>84.62711268552049</v>
      </c>
      <c r="I90" s="13">
        <f t="shared" si="4"/>
        <v>22.92004880621245</v>
      </c>
    </row>
    <row r="91" spans="1:9" ht="12.75">
      <c r="A91" s="23"/>
      <c r="B91" s="24"/>
      <c r="C91" s="24">
        <v>2920</v>
      </c>
      <c r="D91" s="25" t="s">
        <v>33</v>
      </c>
      <c r="E91" s="14">
        <v>13446173</v>
      </c>
      <c r="F91" s="14">
        <v>13096128</v>
      </c>
      <c r="G91" s="14">
        <v>11082875</v>
      </c>
      <c r="H91" s="32">
        <f t="shared" si="5"/>
        <v>84.62711268552049</v>
      </c>
      <c r="I91" s="13">
        <f t="shared" si="4"/>
        <v>22.92004880621245</v>
      </c>
    </row>
    <row r="92" spans="1:9" ht="12.75">
      <c r="A92" s="23"/>
      <c r="B92" s="24">
        <v>75803</v>
      </c>
      <c r="C92" s="24"/>
      <c r="D92" s="25" t="s">
        <v>34</v>
      </c>
      <c r="E92" s="14">
        <f>E93</f>
        <v>4039524</v>
      </c>
      <c r="F92" s="14">
        <f>F93</f>
        <v>4039524</v>
      </c>
      <c r="G92" s="14">
        <f>G93</f>
        <v>3029643</v>
      </c>
      <c r="H92" s="32">
        <f t="shared" si="5"/>
        <v>75</v>
      </c>
      <c r="I92" s="13">
        <f t="shared" si="4"/>
        <v>6.265483047079383</v>
      </c>
    </row>
    <row r="93" spans="1:9" ht="12.75">
      <c r="A93" s="23"/>
      <c r="B93" s="24"/>
      <c r="C93" s="24">
        <v>2920</v>
      </c>
      <c r="D93" s="25" t="s">
        <v>33</v>
      </c>
      <c r="E93" s="14">
        <v>4039524</v>
      </c>
      <c r="F93" s="14">
        <v>4039524</v>
      </c>
      <c r="G93" s="14">
        <v>3029643</v>
      </c>
      <c r="H93" s="32">
        <f t="shared" si="5"/>
        <v>75</v>
      </c>
      <c r="I93" s="13">
        <f t="shared" si="4"/>
        <v>6.265483047079383</v>
      </c>
    </row>
    <row r="94" spans="1:9" ht="12.75">
      <c r="A94" s="23"/>
      <c r="B94" s="24">
        <v>75832</v>
      </c>
      <c r="C94" s="25"/>
      <c r="D94" s="25" t="s">
        <v>35</v>
      </c>
      <c r="E94" s="14">
        <f>E95</f>
        <v>1770514</v>
      </c>
      <c r="F94" s="14">
        <f>F95</f>
        <v>1770882</v>
      </c>
      <c r="G94" s="14">
        <f>G95</f>
        <v>1328166</v>
      </c>
      <c r="H94" s="32">
        <f t="shared" si="5"/>
        <v>75.0002541106635</v>
      </c>
      <c r="I94" s="13">
        <f t="shared" si="4"/>
        <v>2.746726778272963</v>
      </c>
    </row>
    <row r="95" spans="1:9" ht="12.75">
      <c r="A95" s="23"/>
      <c r="B95" s="24"/>
      <c r="C95" s="24">
        <v>2920</v>
      </c>
      <c r="D95" s="25" t="s">
        <v>33</v>
      </c>
      <c r="E95" s="14">
        <v>1770514</v>
      </c>
      <c r="F95" s="14">
        <v>1770882</v>
      </c>
      <c r="G95" s="14">
        <v>1328166</v>
      </c>
      <c r="H95" s="32">
        <f t="shared" si="5"/>
        <v>75.0002541106635</v>
      </c>
      <c r="I95" s="13">
        <f t="shared" si="4"/>
        <v>2.746726778272963</v>
      </c>
    </row>
    <row r="96" spans="1:9" ht="12.75">
      <c r="A96" s="20">
        <v>801</v>
      </c>
      <c r="B96" s="21"/>
      <c r="C96" s="21"/>
      <c r="D96" s="22" t="s">
        <v>36</v>
      </c>
      <c r="E96" s="11">
        <f>E97+E101+E108+E111+E113+E120+E126+E133</f>
        <v>4500416</v>
      </c>
      <c r="F96" s="11">
        <f>F97+F101+F108+F111+F113+F120+F126+F133+F130</f>
        <v>4448885</v>
      </c>
      <c r="G96" s="11">
        <f>G97+G101+G108+G111+G113+G120+G126+G133+G130</f>
        <v>3765170</v>
      </c>
      <c r="H96" s="33">
        <f t="shared" si="5"/>
        <v>84.63176728551086</v>
      </c>
      <c r="I96" s="13">
        <f t="shared" si="4"/>
        <v>7.786596904114405</v>
      </c>
    </row>
    <row r="97" spans="1:9" ht="12.75">
      <c r="A97" s="23"/>
      <c r="B97" s="24">
        <v>80102</v>
      </c>
      <c r="C97" s="24"/>
      <c r="D97" s="25" t="s">
        <v>37</v>
      </c>
      <c r="E97" s="14">
        <f>E98+E99</f>
        <v>250</v>
      </c>
      <c r="F97" s="14">
        <f>F98+F99+F100</f>
        <v>1610</v>
      </c>
      <c r="G97" s="14">
        <f>G98+G99+G100</f>
        <v>1623</v>
      </c>
      <c r="H97" s="32">
        <f t="shared" si="5"/>
        <v>100.80745341614907</v>
      </c>
      <c r="I97" s="13">
        <f t="shared" si="4"/>
        <v>0.003356461135985276</v>
      </c>
    </row>
    <row r="98" spans="1:9" ht="12.75">
      <c r="A98" s="23"/>
      <c r="B98" s="24"/>
      <c r="C98" s="24" t="s">
        <v>82</v>
      </c>
      <c r="D98" s="25" t="s">
        <v>12</v>
      </c>
      <c r="E98" s="14">
        <v>150</v>
      </c>
      <c r="F98" s="14">
        <v>150</v>
      </c>
      <c r="G98" s="14">
        <v>142</v>
      </c>
      <c r="H98" s="32">
        <f t="shared" si="5"/>
        <v>94.66666666666667</v>
      </c>
      <c r="I98" s="13">
        <f t="shared" si="4"/>
        <v>0.00029366449865059094</v>
      </c>
    </row>
    <row r="99" spans="1:9" ht="12.75">
      <c r="A99" s="23"/>
      <c r="B99" s="24"/>
      <c r="C99" s="24" t="s">
        <v>83</v>
      </c>
      <c r="D99" s="25" t="s">
        <v>13</v>
      </c>
      <c r="E99" s="14">
        <v>100</v>
      </c>
      <c r="F99" s="14">
        <v>100</v>
      </c>
      <c r="G99" s="14">
        <v>121</v>
      </c>
      <c r="H99" s="32">
        <f t="shared" si="5"/>
        <v>121</v>
      </c>
      <c r="I99" s="13">
        <f t="shared" si="4"/>
        <v>0.00025023524180789794</v>
      </c>
    </row>
    <row r="100" spans="1:9" ht="36">
      <c r="A100" s="23"/>
      <c r="B100" s="24"/>
      <c r="C100" s="24">
        <v>2110</v>
      </c>
      <c r="D100" s="25" t="s">
        <v>6</v>
      </c>
      <c r="E100" s="14">
        <v>0</v>
      </c>
      <c r="F100" s="14">
        <v>1360</v>
      </c>
      <c r="G100" s="14">
        <v>1360</v>
      </c>
      <c r="H100" s="32">
        <f t="shared" si="5"/>
        <v>100</v>
      </c>
      <c r="I100" s="13">
        <f t="shared" si="4"/>
        <v>0.0028125613955267866</v>
      </c>
    </row>
    <row r="101" spans="1:9" ht="12.75" customHeight="1">
      <c r="A101" s="23"/>
      <c r="B101" s="24">
        <v>80110</v>
      </c>
      <c r="C101" s="24"/>
      <c r="D101" s="25" t="s">
        <v>38</v>
      </c>
      <c r="E101" s="14">
        <f>E103+E104+E106+E107+E102+E105</f>
        <v>3932179</v>
      </c>
      <c r="F101" s="14">
        <f>F103+F104+F106+F107+F102+F105</f>
        <v>3582444</v>
      </c>
      <c r="G101" s="14">
        <f>G103+G104+G106+G107+G102+G105</f>
        <v>3003608</v>
      </c>
      <c r="H101" s="32">
        <f t="shared" si="5"/>
        <v>83.8424271251693</v>
      </c>
      <c r="I101" s="13">
        <f t="shared" si="4"/>
        <v>6.211641108893692</v>
      </c>
    </row>
    <row r="102" spans="1:9" ht="12.75" customHeight="1">
      <c r="A102" s="23"/>
      <c r="B102" s="24"/>
      <c r="C102" s="24" t="s">
        <v>79</v>
      </c>
      <c r="D102" s="25" t="s">
        <v>11</v>
      </c>
      <c r="E102" s="14">
        <v>190</v>
      </c>
      <c r="F102" s="14">
        <v>190</v>
      </c>
      <c r="G102" s="14">
        <v>211</v>
      </c>
      <c r="H102" s="32">
        <f t="shared" si="5"/>
        <v>111.05263157894736</v>
      </c>
      <c r="I102" s="13">
        <f t="shared" si="4"/>
        <v>0.00043636062827658235</v>
      </c>
    </row>
    <row r="103" spans="1:9" ht="49.5" customHeight="1">
      <c r="A103" s="23"/>
      <c r="B103" s="24"/>
      <c r="C103" s="24" t="s">
        <v>80</v>
      </c>
      <c r="D103" s="25" t="s">
        <v>140</v>
      </c>
      <c r="E103" s="14">
        <v>9530</v>
      </c>
      <c r="F103" s="14">
        <v>9530</v>
      </c>
      <c r="G103" s="14">
        <v>6271</v>
      </c>
      <c r="H103" s="32">
        <f t="shared" si="5"/>
        <v>65.80272822665268</v>
      </c>
      <c r="I103" s="13">
        <f t="shared" si="4"/>
        <v>0.012968803317167998</v>
      </c>
    </row>
    <row r="104" spans="1:9" ht="12.75">
      <c r="A104" s="23"/>
      <c r="B104" s="24"/>
      <c r="C104" s="24" t="s">
        <v>82</v>
      </c>
      <c r="D104" s="25" t="s">
        <v>12</v>
      </c>
      <c r="E104" s="14">
        <v>380</v>
      </c>
      <c r="F104" s="14">
        <v>380</v>
      </c>
      <c r="G104" s="14">
        <v>184</v>
      </c>
      <c r="H104" s="32">
        <f t="shared" si="5"/>
        <v>48.421052631578945</v>
      </c>
      <c r="I104" s="13">
        <f t="shared" si="4"/>
        <v>0.00038052301233597704</v>
      </c>
    </row>
    <row r="105" spans="1:9" ht="12.75">
      <c r="A105" s="23"/>
      <c r="B105" s="24"/>
      <c r="C105" s="24" t="s">
        <v>99</v>
      </c>
      <c r="D105" s="25" t="s">
        <v>103</v>
      </c>
      <c r="E105" s="14">
        <v>0</v>
      </c>
      <c r="F105" s="14">
        <v>0</v>
      </c>
      <c r="G105" s="14">
        <v>300</v>
      </c>
      <c r="H105" s="32">
        <v>0</v>
      </c>
      <c r="I105" s="13">
        <f t="shared" si="4"/>
        <v>0.0006204179548956147</v>
      </c>
    </row>
    <row r="106" spans="1:9" ht="12.75">
      <c r="A106" s="23"/>
      <c r="B106" s="24"/>
      <c r="C106" s="24" t="s">
        <v>83</v>
      </c>
      <c r="D106" s="25" t="s">
        <v>13</v>
      </c>
      <c r="E106" s="14">
        <v>300</v>
      </c>
      <c r="F106" s="14">
        <v>991</v>
      </c>
      <c r="G106" s="14">
        <v>926</v>
      </c>
      <c r="H106" s="32">
        <f t="shared" si="5"/>
        <v>93.4409687184662</v>
      </c>
      <c r="I106" s="13">
        <f t="shared" si="4"/>
        <v>0.0019150234207777972</v>
      </c>
    </row>
    <row r="107" spans="1:9" ht="24.75" customHeight="1">
      <c r="A107" s="23"/>
      <c r="B107" s="24"/>
      <c r="C107" s="24">
        <v>2310</v>
      </c>
      <c r="D107" s="25" t="s">
        <v>39</v>
      </c>
      <c r="E107" s="14">
        <v>3921779</v>
      </c>
      <c r="F107" s="14">
        <v>3571353</v>
      </c>
      <c r="G107" s="14">
        <v>2995716</v>
      </c>
      <c r="H107" s="32">
        <f t="shared" si="5"/>
        <v>83.8818229393734</v>
      </c>
      <c r="I107" s="13">
        <f t="shared" si="4"/>
        <v>6.195319980560238</v>
      </c>
    </row>
    <row r="108" spans="1:9" ht="12.75">
      <c r="A108" s="23"/>
      <c r="B108" s="24">
        <v>80111</v>
      </c>
      <c r="C108" s="24"/>
      <c r="D108" s="25" t="s">
        <v>40</v>
      </c>
      <c r="E108" s="14">
        <f>E109</f>
        <v>80</v>
      </c>
      <c r="F108" s="14">
        <f>F109+F110</f>
        <v>1155</v>
      </c>
      <c r="G108" s="14">
        <f>G109+G110</f>
        <v>1144</v>
      </c>
      <c r="H108" s="32">
        <f t="shared" si="5"/>
        <v>99.04761904761905</v>
      </c>
      <c r="I108" s="13">
        <f t="shared" si="4"/>
        <v>0.002365860468001944</v>
      </c>
    </row>
    <row r="109" spans="1:9" ht="12.75">
      <c r="A109" s="23"/>
      <c r="B109" s="24"/>
      <c r="C109" s="24" t="s">
        <v>83</v>
      </c>
      <c r="D109" s="25" t="s">
        <v>13</v>
      </c>
      <c r="E109" s="14">
        <v>80</v>
      </c>
      <c r="F109" s="14">
        <v>80</v>
      </c>
      <c r="G109" s="14">
        <v>69</v>
      </c>
      <c r="H109" s="32">
        <f t="shared" si="5"/>
        <v>86.25</v>
      </c>
      <c r="I109" s="13">
        <f t="shared" si="4"/>
        <v>0.00014269612962599138</v>
      </c>
    </row>
    <row r="110" spans="1:9" ht="36">
      <c r="A110" s="23"/>
      <c r="B110" s="24"/>
      <c r="C110" s="24">
        <v>2110</v>
      </c>
      <c r="D110" s="25" t="s">
        <v>6</v>
      </c>
      <c r="E110" s="14"/>
      <c r="F110" s="14">
        <v>1075</v>
      </c>
      <c r="G110" s="14">
        <v>1075</v>
      </c>
      <c r="H110" s="32">
        <f t="shared" si="5"/>
        <v>100</v>
      </c>
      <c r="I110" s="13">
        <f t="shared" si="4"/>
        <v>0.0022231643383759524</v>
      </c>
    </row>
    <row r="111" spans="1:9" ht="12.75">
      <c r="A111" s="23"/>
      <c r="B111" s="24">
        <v>80113</v>
      </c>
      <c r="C111" s="24"/>
      <c r="D111" s="25" t="s">
        <v>41</v>
      </c>
      <c r="E111" s="14">
        <f>E112</f>
        <v>10500</v>
      </c>
      <c r="F111" s="14">
        <v>10500</v>
      </c>
      <c r="G111" s="14">
        <f>G112</f>
        <v>7000</v>
      </c>
      <c r="H111" s="32">
        <f t="shared" si="5"/>
        <v>66.66666666666666</v>
      </c>
      <c r="I111" s="13">
        <f t="shared" si="4"/>
        <v>0.014476418947564343</v>
      </c>
    </row>
    <row r="112" spans="1:9" ht="36.75" customHeight="1">
      <c r="A112" s="23"/>
      <c r="B112" s="24"/>
      <c r="C112" s="24">
        <v>2310</v>
      </c>
      <c r="D112" s="25" t="s">
        <v>42</v>
      </c>
      <c r="E112" s="14">
        <v>10500</v>
      </c>
      <c r="F112" s="14">
        <v>10500</v>
      </c>
      <c r="G112" s="14">
        <v>7000</v>
      </c>
      <c r="H112" s="32">
        <f t="shared" si="5"/>
        <v>66.66666666666666</v>
      </c>
      <c r="I112" s="13">
        <f t="shared" si="4"/>
        <v>0.014476418947564343</v>
      </c>
    </row>
    <row r="113" spans="1:9" ht="12.75">
      <c r="A113" s="23"/>
      <c r="B113" s="24">
        <v>80120</v>
      </c>
      <c r="C113" s="24"/>
      <c r="D113" s="25" t="s">
        <v>43</v>
      </c>
      <c r="E113" s="14">
        <f>E114+E115+E116+E117+E119</f>
        <v>11550</v>
      </c>
      <c r="F113" s="14">
        <f>F114+F115+F116+F117+F119</f>
        <v>93293</v>
      </c>
      <c r="G113" s="14">
        <f>G114+G115+G116+G117+G119+G118</f>
        <v>69954</v>
      </c>
      <c r="H113" s="32">
        <f t="shared" si="5"/>
        <v>74.98311770443657</v>
      </c>
      <c r="I113" s="13">
        <f t="shared" si="4"/>
        <v>0.14466905872255945</v>
      </c>
    </row>
    <row r="114" spans="1:9" ht="12.75">
      <c r="A114" s="23"/>
      <c r="B114" s="24"/>
      <c r="C114" s="24" t="s">
        <v>79</v>
      </c>
      <c r="D114" s="25" t="s">
        <v>11</v>
      </c>
      <c r="E114" s="14">
        <v>460</v>
      </c>
      <c r="F114" s="14">
        <v>460</v>
      </c>
      <c r="G114" s="14">
        <v>426</v>
      </c>
      <c r="H114" s="32">
        <f t="shared" si="5"/>
        <v>92.6086956521739</v>
      </c>
      <c r="I114" s="13">
        <f t="shared" si="4"/>
        <v>0.0008809934959517728</v>
      </c>
    </row>
    <row r="115" spans="1:9" ht="47.25" customHeight="1">
      <c r="A115" s="23"/>
      <c r="B115" s="24"/>
      <c r="C115" s="24" t="s">
        <v>80</v>
      </c>
      <c r="D115" s="25" t="s">
        <v>140</v>
      </c>
      <c r="E115" s="14">
        <v>9870</v>
      </c>
      <c r="F115" s="14">
        <v>9870</v>
      </c>
      <c r="G115" s="14">
        <v>5818</v>
      </c>
      <c r="H115" s="32">
        <f t="shared" si="5"/>
        <v>58.946301925025324</v>
      </c>
      <c r="I115" s="13">
        <f t="shared" si="4"/>
        <v>0.012031972205275621</v>
      </c>
    </row>
    <row r="116" spans="1:9" ht="12.75">
      <c r="A116" s="23"/>
      <c r="B116" s="24"/>
      <c r="C116" s="24" t="s">
        <v>82</v>
      </c>
      <c r="D116" s="25" t="s">
        <v>12</v>
      </c>
      <c r="E116" s="14">
        <v>420</v>
      </c>
      <c r="F116" s="14">
        <v>420</v>
      </c>
      <c r="G116" s="14">
        <v>260</v>
      </c>
      <c r="H116" s="32">
        <f t="shared" si="5"/>
        <v>61.904761904761905</v>
      </c>
      <c r="I116" s="13">
        <f t="shared" si="4"/>
        <v>0.0005376955609095327</v>
      </c>
    </row>
    <row r="117" spans="1:9" ht="12.75">
      <c r="A117" s="23"/>
      <c r="B117" s="24"/>
      <c r="C117" s="24" t="s">
        <v>83</v>
      </c>
      <c r="D117" s="25" t="s">
        <v>13</v>
      </c>
      <c r="E117" s="14">
        <v>800</v>
      </c>
      <c r="F117" s="14">
        <v>24566</v>
      </c>
      <c r="G117" s="14">
        <v>24325</v>
      </c>
      <c r="H117" s="32">
        <f t="shared" si="5"/>
        <v>99.01896930717251</v>
      </c>
      <c r="I117" s="13">
        <f t="shared" si="4"/>
        <v>0.05030555584278609</v>
      </c>
    </row>
    <row r="118" spans="1:9" ht="12.75">
      <c r="A118" s="23"/>
      <c r="B118" s="24"/>
      <c r="C118" s="24" t="s">
        <v>99</v>
      </c>
      <c r="D118" s="25" t="s">
        <v>103</v>
      </c>
      <c r="E118" s="14"/>
      <c r="F118" s="14"/>
      <c r="G118" s="14">
        <v>200</v>
      </c>
      <c r="H118" s="32"/>
      <c r="I118" s="13">
        <f t="shared" si="4"/>
        <v>0.0004136119699304098</v>
      </c>
    </row>
    <row r="119" spans="1:9" ht="24">
      <c r="A119" s="23"/>
      <c r="B119" s="24"/>
      <c r="C119" s="24">
        <v>2440</v>
      </c>
      <c r="D119" s="25" t="s">
        <v>120</v>
      </c>
      <c r="E119" s="14">
        <v>0</v>
      </c>
      <c r="F119" s="14">
        <v>57977</v>
      </c>
      <c r="G119" s="14">
        <v>38925</v>
      </c>
      <c r="H119" s="32">
        <f t="shared" si="5"/>
        <v>67.13869292995498</v>
      </c>
      <c r="I119" s="13">
        <f t="shared" si="4"/>
        <v>0.080499229647706</v>
      </c>
    </row>
    <row r="120" spans="1:9" ht="12.75">
      <c r="A120" s="23"/>
      <c r="B120" s="24">
        <v>80130</v>
      </c>
      <c r="C120" s="24"/>
      <c r="D120" s="25" t="s">
        <v>44</v>
      </c>
      <c r="E120" s="14">
        <f>E121+E122+E123+E125+E124</f>
        <v>2260</v>
      </c>
      <c r="F120" s="14">
        <f>F121+F122+F123+F125+F124</f>
        <v>2260</v>
      </c>
      <c r="G120" s="14">
        <f>G121+G122+G123+G125+G124</f>
        <v>2349</v>
      </c>
      <c r="H120" s="32">
        <f t="shared" si="5"/>
        <v>103.93805309734515</v>
      </c>
      <c r="I120" s="13">
        <f t="shared" si="4"/>
        <v>0.004857872586832663</v>
      </c>
    </row>
    <row r="121" spans="1:9" ht="12.75">
      <c r="A121" s="23"/>
      <c r="B121" s="24"/>
      <c r="C121" s="24" t="s">
        <v>79</v>
      </c>
      <c r="D121" s="25" t="s">
        <v>11</v>
      </c>
      <c r="E121" s="14">
        <v>400</v>
      </c>
      <c r="F121" s="14">
        <v>400</v>
      </c>
      <c r="G121" s="14">
        <v>210</v>
      </c>
      <c r="H121" s="32">
        <f t="shared" si="5"/>
        <v>52.5</v>
      </c>
      <c r="I121" s="13">
        <f t="shared" si="4"/>
        <v>0.00043429256842693033</v>
      </c>
    </row>
    <row r="122" spans="1:9" ht="48.75" customHeight="1">
      <c r="A122" s="23"/>
      <c r="B122" s="24"/>
      <c r="C122" s="24" t="s">
        <v>80</v>
      </c>
      <c r="D122" s="25" t="s">
        <v>140</v>
      </c>
      <c r="E122" s="14">
        <v>1200</v>
      </c>
      <c r="F122" s="14">
        <v>1200</v>
      </c>
      <c r="G122" s="14">
        <v>1646</v>
      </c>
      <c r="H122" s="32">
        <f t="shared" si="5"/>
        <v>137.16666666666666</v>
      </c>
      <c r="I122" s="13">
        <f t="shared" si="4"/>
        <v>0.003404026512527273</v>
      </c>
    </row>
    <row r="123" spans="1:9" ht="12.75">
      <c r="A123" s="23"/>
      <c r="B123" s="24"/>
      <c r="C123" s="24" t="s">
        <v>82</v>
      </c>
      <c r="D123" s="25" t="s">
        <v>12</v>
      </c>
      <c r="E123" s="14">
        <v>400</v>
      </c>
      <c r="F123" s="14">
        <v>400</v>
      </c>
      <c r="G123" s="14">
        <v>223</v>
      </c>
      <c r="H123" s="32">
        <f t="shared" si="5"/>
        <v>55.75</v>
      </c>
      <c r="I123" s="13">
        <f t="shared" si="4"/>
        <v>0.0004611773464724069</v>
      </c>
    </row>
    <row r="124" spans="1:9" ht="12.75">
      <c r="A124" s="23"/>
      <c r="B124" s="24"/>
      <c r="C124" s="24" t="s">
        <v>99</v>
      </c>
      <c r="D124" s="25" t="s">
        <v>103</v>
      </c>
      <c r="E124" s="14">
        <v>10</v>
      </c>
      <c r="F124" s="14">
        <v>10</v>
      </c>
      <c r="G124" s="14">
        <v>6</v>
      </c>
      <c r="H124" s="32">
        <f t="shared" si="5"/>
        <v>60</v>
      </c>
      <c r="I124" s="13">
        <f t="shared" si="4"/>
        <v>1.2408359097912293E-05</v>
      </c>
    </row>
    <row r="125" spans="1:9" ht="12.75">
      <c r="A125" s="23"/>
      <c r="B125" s="24"/>
      <c r="C125" s="24" t="s">
        <v>83</v>
      </c>
      <c r="D125" s="25" t="s">
        <v>13</v>
      </c>
      <c r="E125" s="14">
        <v>250</v>
      </c>
      <c r="F125" s="14">
        <v>250</v>
      </c>
      <c r="G125" s="14">
        <v>264</v>
      </c>
      <c r="H125" s="32">
        <f t="shared" si="5"/>
        <v>105.60000000000001</v>
      </c>
      <c r="I125" s="13">
        <f t="shared" si="4"/>
        <v>0.000545967800308141</v>
      </c>
    </row>
    <row r="126" spans="1:9" ht="12.75">
      <c r="A126" s="23"/>
      <c r="B126" s="24">
        <v>80146</v>
      </c>
      <c r="C126" s="24"/>
      <c r="D126" s="25" t="s">
        <v>46</v>
      </c>
      <c r="E126" s="14">
        <f>E129+E127+E128</f>
        <v>487990</v>
      </c>
      <c r="F126" s="14">
        <f>F129+F127+F128</f>
        <v>487990</v>
      </c>
      <c r="G126" s="14">
        <f>G129+G127+G128</f>
        <v>446628</v>
      </c>
      <c r="H126" s="32">
        <f t="shared" si="5"/>
        <v>91.52400663948032</v>
      </c>
      <c r="I126" s="13">
        <f t="shared" si="4"/>
        <v>0.9236534345303953</v>
      </c>
    </row>
    <row r="127" spans="1:9" ht="48.75" customHeight="1">
      <c r="A127" s="23"/>
      <c r="B127" s="24"/>
      <c r="C127" s="24">
        <v>2007</v>
      </c>
      <c r="D127" s="25" t="s">
        <v>119</v>
      </c>
      <c r="E127" s="14">
        <v>401210</v>
      </c>
      <c r="F127" s="14">
        <v>401210</v>
      </c>
      <c r="G127" s="14">
        <v>355069</v>
      </c>
      <c r="H127" s="32">
        <f t="shared" si="5"/>
        <v>88.4995388948431</v>
      </c>
      <c r="I127" s="13">
        <f t="shared" si="4"/>
        <v>0.7343039427561033</v>
      </c>
    </row>
    <row r="128" spans="1:9" ht="48">
      <c r="A128" s="23"/>
      <c r="B128" s="24"/>
      <c r="C128" s="24">
        <v>2009</v>
      </c>
      <c r="D128" s="25" t="s">
        <v>119</v>
      </c>
      <c r="E128" s="14">
        <v>70802</v>
      </c>
      <c r="F128" s="14">
        <v>70802</v>
      </c>
      <c r="G128" s="14">
        <v>83922</v>
      </c>
      <c r="H128" s="32">
        <f t="shared" si="5"/>
        <v>118.5305499844637</v>
      </c>
      <c r="I128" s="13">
        <f t="shared" si="4"/>
        <v>0.17355571870249925</v>
      </c>
    </row>
    <row r="129" spans="1:9" ht="25.5" customHeight="1">
      <c r="A129" s="23"/>
      <c r="B129" s="24"/>
      <c r="C129" s="24">
        <v>2310</v>
      </c>
      <c r="D129" s="25" t="s">
        <v>47</v>
      </c>
      <c r="E129" s="14">
        <v>15978</v>
      </c>
      <c r="F129" s="14">
        <v>15978</v>
      </c>
      <c r="G129" s="14">
        <v>7637</v>
      </c>
      <c r="H129" s="32">
        <f t="shared" si="5"/>
        <v>47.796970834897984</v>
      </c>
      <c r="I129" s="13">
        <f t="shared" si="4"/>
        <v>0.015793773071792697</v>
      </c>
    </row>
    <row r="130" spans="1:9" ht="49.5" customHeight="1">
      <c r="A130" s="23"/>
      <c r="B130" s="24">
        <v>80150</v>
      </c>
      <c r="C130" s="24"/>
      <c r="D130" s="25" t="s">
        <v>139</v>
      </c>
      <c r="E130" s="14">
        <v>0</v>
      </c>
      <c r="F130" s="14">
        <f>F131+F132</f>
        <v>214026</v>
      </c>
      <c r="G130" s="14">
        <f>G131+G132</f>
        <v>180377</v>
      </c>
      <c r="H130" s="32">
        <f t="shared" si="5"/>
        <v>84.27807836431089</v>
      </c>
      <c r="I130" s="13">
        <f t="shared" si="4"/>
        <v>0.37303043150068765</v>
      </c>
    </row>
    <row r="131" spans="1:9" ht="12" customHeight="1">
      <c r="A131" s="23"/>
      <c r="B131" s="24"/>
      <c r="C131" s="24" t="s">
        <v>83</v>
      </c>
      <c r="D131" s="25" t="s">
        <v>13</v>
      </c>
      <c r="E131" s="14">
        <v>0</v>
      </c>
      <c r="F131" s="14">
        <v>0</v>
      </c>
      <c r="G131" s="14">
        <v>9</v>
      </c>
      <c r="H131" s="32">
        <v>0</v>
      </c>
      <c r="I131" s="13">
        <f t="shared" si="4"/>
        <v>1.861253864686844E-05</v>
      </c>
    </row>
    <row r="132" spans="1:9" ht="25.5" customHeight="1">
      <c r="A132" s="23"/>
      <c r="B132" s="24"/>
      <c r="C132" s="24">
        <v>2310</v>
      </c>
      <c r="D132" s="25" t="s">
        <v>47</v>
      </c>
      <c r="E132" s="14">
        <v>0</v>
      </c>
      <c r="F132" s="14">
        <v>214026</v>
      </c>
      <c r="G132" s="14">
        <v>180368</v>
      </c>
      <c r="H132" s="32">
        <f t="shared" si="5"/>
        <v>84.27387326773382</v>
      </c>
      <c r="I132" s="13">
        <f t="shared" si="4"/>
        <v>0.3730118189620408</v>
      </c>
    </row>
    <row r="133" spans="1:9" ht="12.75">
      <c r="A133" s="23"/>
      <c r="B133" s="24">
        <v>80195</v>
      </c>
      <c r="C133" s="24"/>
      <c r="D133" s="25" t="s">
        <v>48</v>
      </c>
      <c r="E133" s="14">
        <f>E134</f>
        <v>55607</v>
      </c>
      <c r="F133" s="14">
        <f>F134</f>
        <v>55607</v>
      </c>
      <c r="G133" s="14">
        <f>G134</f>
        <v>52487</v>
      </c>
      <c r="H133" s="32">
        <f t="shared" si="5"/>
        <v>94.3891956048699</v>
      </c>
      <c r="I133" s="13">
        <f t="shared" si="4"/>
        <v>0.1085462573286871</v>
      </c>
    </row>
    <row r="134" spans="1:9" ht="29.25" customHeight="1">
      <c r="A134" s="23"/>
      <c r="B134" s="24"/>
      <c r="C134" s="24">
        <v>2310</v>
      </c>
      <c r="D134" s="25" t="s">
        <v>47</v>
      </c>
      <c r="E134" s="14">
        <v>55607</v>
      </c>
      <c r="F134" s="14">
        <v>55607</v>
      </c>
      <c r="G134" s="14">
        <v>52487</v>
      </c>
      <c r="H134" s="32">
        <f t="shared" si="5"/>
        <v>94.3891956048699</v>
      </c>
      <c r="I134" s="13">
        <f aca="true" t="shared" si="6" ref="I134:I197">SUM((G134/48354500)*100)</f>
        <v>0.1085462573286871</v>
      </c>
    </row>
    <row r="135" spans="1:9" ht="12.75">
      <c r="A135" s="20">
        <v>851</v>
      </c>
      <c r="B135" s="21"/>
      <c r="C135" s="21"/>
      <c r="D135" s="22" t="s">
        <v>50</v>
      </c>
      <c r="E135" s="11">
        <f>E136+E138</f>
        <v>4571797</v>
      </c>
      <c r="F135" s="11">
        <f>F136+F138</f>
        <v>3703424</v>
      </c>
      <c r="G135" s="11">
        <f>G136+G138</f>
        <v>2342993</v>
      </c>
      <c r="H135" s="33">
        <f t="shared" si="5"/>
        <v>63.265588817267485</v>
      </c>
      <c r="I135" s="13">
        <f t="shared" si="6"/>
        <v>4.845449751315803</v>
      </c>
    </row>
    <row r="136" spans="1:9" ht="26.25" customHeight="1">
      <c r="A136" s="23"/>
      <c r="B136" s="24">
        <v>85156</v>
      </c>
      <c r="C136" s="24"/>
      <c r="D136" s="25" t="s">
        <v>51</v>
      </c>
      <c r="E136" s="14">
        <f>E137</f>
        <v>4565797</v>
      </c>
      <c r="F136" s="14">
        <f>F137</f>
        <v>3697424</v>
      </c>
      <c r="G136" s="14">
        <f>G137</f>
        <v>2338793</v>
      </c>
      <c r="H136" s="32">
        <f aca="true" t="shared" si="7" ref="H136:H192">G136/F136*100</f>
        <v>63.25466054204224</v>
      </c>
      <c r="I136" s="13">
        <f t="shared" si="6"/>
        <v>4.836763899947265</v>
      </c>
    </row>
    <row r="137" spans="1:9" ht="34.5" customHeight="1">
      <c r="A137" s="23"/>
      <c r="B137" s="24"/>
      <c r="C137" s="24">
        <v>2110</v>
      </c>
      <c r="D137" s="25" t="s">
        <v>6</v>
      </c>
      <c r="E137" s="14">
        <v>4565797</v>
      </c>
      <c r="F137" s="14">
        <v>3697424</v>
      </c>
      <c r="G137" s="14">
        <v>2338793</v>
      </c>
      <c r="H137" s="32">
        <f t="shared" si="7"/>
        <v>63.25466054204224</v>
      </c>
      <c r="I137" s="13">
        <f t="shared" si="6"/>
        <v>4.836763899947265</v>
      </c>
    </row>
    <row r="138" spans="1:9" ht="12.75" customHeight="1">
      <c r="A138" s="23"/>
      <c r="B138" s="24">
        <v>85195</v>
      </c>
      <c r="C138" s="24"/>
      <c r="D138" s="25" t="s">
        <v>48</v>
      </c>
      <c r="E138" s="14">
        <f>E139</f>
        <v>6000</v>
      </c>
      <c r="F138" s="14">
        <f>F139</f>
        <v>6000</v>
      </c>
      <c r="G138" s="14">
        <f>G139</f>
        <v>4200</v>
      </c>
      <c r="H138" s="32">
        <f t="shared" si="7"/>
        <v>70</v>
      </c>
      <c r="I138" s="13">
        <f t="shared" si="6"/>
        <v>0.008685851368538606</v>
      </c>
    </row>
    <row r="139" spans="1:9" ht="34.5" customHeight="1">
      <c r="A139" s="23"/>
      <c r="B139" s="24"/>
      <c r="C139" s="24">
        <v>2110</v>
      </c>
      <c r="D139" s="25" t="s">
        <v>6</v>
      </c>
      <c r="E139" s="14">
        <v>6000</v>
      </c>
      <c r="F139" s="14">
        <v>6000</v>
      </c>
      <c r="G139" s="14">
        <v>4200</v>
      </c>
      <c r="H139" s="32">
        <f t="shared" si="7"/>
        <v>70</v>
      </c>
      <c r="I139" s="13">
        <f t="shared" si="6"/>
        <v>0.008685851368538606</v>
      </c>
    </row>
    <row r="140" spans="1:9" ht="12.75">
      <c r="A140" s="20">
        <v>852</v>
      </c>
      <c r="B140" s="21"/>
      <c r="C140" s="21"/>
      <c r="D140" s="22" t="s">
        <v>52</v>
      </c>
      <c r="E140" s="11">
        <f>E141+E147+E154+E157</f>
        <v>11916043</v>
      </c>
      <c r="F140" s="11">
        <f>F141+F147+F154+F157</f>
        <v>12596388</v>
      </c>
      <c r="G140" s="11">
        <f>G141+G147+G154+G157</f>
        <v>9256849</v>
      </c>
      <c r="H140" s="33">
        <f t="shared" si="7"/>
        <v>73.48812215057205</v>
      </c>
      <c r="I140" s="13">
        <f t="shared" si="6"/>
        <v>19.14371775119172</v>
      </c>
    </row>
    <row r="141" spans="1:9" ht="12.75">
      <c r="A141" s="29"/>
      <c r="B141" s="24">
        <v>85201</v>
      </c>
      <c r="C141" s="24"/>
      <c r="D141" s="25" t="s">
        <v>53</v>
      </c>
      <c r="E141" s="14">
        <f>E142+E143+E144+E145+E146</f>
        <v>256300</v>
      </c>
      <c r="F141" s="14">
        <f>F142+F143+F144+F145+F146</f>
        <v>354577</v>
      </c>
      <c r="G141" s="14">
        <f>G142+G143+G144+G145+G146</f>
        <v>284666</v>
      </c>
      <c r="H141" s="32">
        <f t="shared" si="7"/>
        <v>80.2832671041833</v>
      </c>
      <c r="I141" s="13">
        <f t="shared" si="6"/>
        <v>0.5887063251610501</v>
      </c>
    </row>
    <row r="142" spans="1:9" ht="12.75">
      <c r="A142" s="23"/>
      <c r="B142" s="24"/>
      <c r="C142" s="24" t="s">
        <v>82</v>
      </c>
      <c r="D142" s="25" t="s">
        <v>12</v>
      </c>
      <c r="E142" s="14">
        <v>500</v>
      </c>
      <c r="F142" s="14">
        <v>250</v>
      </c>
      <c r="G142" s="14">
        <v>175</v>
      </c>
      <c r="H142" s="32">
        <f t="shared" si="7"/>
        <v>70</v>
      </c>
      <c r="I142" s="13">
        <f t="shared" si="6"/>
        <v>0.00036191047368910856</v>
      </c>
    </row>
    <row r="143" spans="1:9" ht="15" customHeight="1">
      <c r="A143" s="23"/>
      <c r="B143" s="24"/>
      <c r="C143" s="24" t="s">
        <v>99</v>
      </c>
      <c r="D143" s="25" t="s">
        <v>103</v>
      </c>
      <c r="E143" s="14">
        <v>0</v>
      </c>
      <c r="F143" s="14">
        <v>15107</v>
      </c>
      <c r="G143" s="14">
        <v>15107</v>
      </c>
      <c r="H143" s="32">
        <f t="shared" si="7"/>
        <v>100</v>
      </c>
      <c r="I143" s="13">
        <f t="shared" si="6"/>
        <v>0.031242180148693503</v>
      </c>
    </row>
    <row r="144" spans="1:9" ht="14.25" customHeight="1">
      <c r="A144" s="23"/>
      <c r="B144" s="24"/>
      <c r="C144" s="24" t="s">
        <v>83</v>
      </c>
      <c r="D144" s="25" t="s">
        <v>13</v>
      </c>
      <c r="E144" s="14">
        <v>100</v>
      </c>
      <c r="F144" s="14">
        <v>520</v>
      </c>
      <c r="G144" s="14">
        <v>510</v>
      </c>
      <c r="H144" s="32">
        <f t="shared" si="7"/>
        <v>98.07692307692307</v>
      </c>
      <c r="I144" s="13">
        <f t="shared" si="6"/>
        <v>0.001054710523322545</v>
      </c>
    </row>
    <row r="145" spans="1:9" ht="36">
      <c r="A145" s="23"/>
      <c r="B145" s="24"/>
      <c r="C145" s="24">
        <v>2320</v>
      </c>
      <c r="D145" s="25" t="s">
        <v>60</v>
      </c>
      <c r="E145" s="14">
        <v>7700</v>
      </c>
      <c r="F145" s="14">
        <v>7700</v>
      </c>
      <c r="G145" s="14">
        <v>8347</v>
      </c>
      <c r="H145" s="32">
        <f t="shared" si="7"/>
        <v>108.40259740259741</v>
      </c>
      <c r="I145" s="13">
        <f t="shared" si="6"/>
        <v>0.01726209556504565</v>
      </c>
    </row>
    <row r="146" spans="1:9" ht="24.75" customHeight="1">
      <c r="A146" s="23"/>
      <c r="B146" s="24"/>
      <c r="C146" s="24">
        <v>2900</v>
      </c>
      <c r="D146" s="25" t="s">
        <v>115</v>
      </c>
      <c r="E146" s="14">
        <v>248000</v>
      </c>
      <c r="F146" s="14">
        <v>331000</v>
      </c>
      <c r="G146" s="14">
        <v>260527</v>
      </c>
      <c r="H146" s="32">
        <f t="shared" si="7"/>
        <v>78.70906344410876</v>
      </c>
      <c r="I146" s="13">
        <f t="shared" si="6"/>
        <v>0.5387854284502993</v>
      </c>
    </row>
    <row r="147" spans="1:9" ht="12.75">
      <c r="A147" s="23"/>
      <c r="B147" s="24">
        <v>85202</v>
      </c>
      <c r="C147" s="24"/>
      <c r="D147" s="25" t="s">
        <v>54</v>
      </c>
      <c r="E147" s="14">
        <f>E148+E149+E150+E151+E152+E153</f>
        <v>11321743</v>
      </c>
      <c r="F147" s="14">
        <f>F148+F149+F150+F151+F152+F153</f>
        <v>11755961</v>
      </c>
      <c r="G147" s="14">
        <f>G148+G149+G150+G151+G152+G153</f>
        <v>8595536</v>
      </c>
      <c r="H147" s="32">
        <f t="shared" si="7"/>
        <v>73.11640452022596</v>
      </c>
      <c r="I147" s="13">
        <f t="shared" si="6"/>
        <v>17.776082887838772</v>
      </c>
    </row>
    <row r="148" spans="1:9" ht="47.25" customHeight="1">
      <c r="A148" s="23"/>
      <c r="B148" s="24"/>
      <c r="C148" s="24" t="s">
        <v>80</v>
      </c>
      <c r="D148" s="25" t="s">
        <v>16</v>
      </c>
      <c r="E148" s="14">
        <v>65400</v>
      </c>
      <c r="F148" s="14">
        <v>65400</v>
      </c>
      <c r="G148" s="14">
        <v>50307</v>
      </c>
      <c r="H148" s="32">
        <f t="shared" si="7"/>
        <v>76.92201834862385</v>
      </c>
      <c r="I148" s="13">
        <f t="shared" si="6"/>
        <v>0.10403788685644563</v>
      </c>
    </row>
    <row r="149" spans="1:9" ht="12.75">
      <c r="A149" s="23"/>
      <c r="B149" s="24"/>
      <c r="C149" s="24" t="s">
        <v>81</v>
      </c>
      <c r="D149" s="25" t="s">
        <v>45</v>
      </c>
      <c r="E149" s="14">
        <v>5738690</v>
      </c>
      <c r="F149" s="14">
        <v>5954570</v>
      </c>
      <c r="G149" s="14">
        <v>4428262</v>
      </c>
      <c r="H149" s="32">
        <f t="shared" si="7"/>
        <v>74.36745222576945</v>
      </c>
      <c r="I149" s="13">
        <f t="shared" si="6"/>
        <v>9.157910845939881</v>
      </c>
    </row>
    <row r="150" spans="1:9" ht="12.75">
      <c r="A150" s="23"/>
      <c r="B150" s="24"/>
      <c r="C150" s="24" t="s">
        <v>82</v>
      </c>
      <c r="D150" s="25" t="s">
        <v>12</v>
      </c>
      <c r="E150" s="14">
        <v>2060</v>
      </c>
      <c r="F150" s="14">
        <v>2060</v>
      </c>
      <c r="G150" s="14">
        <v>1239</v>
      </c>
      <c r="H150" s="32">
        <f t="shared" si="7"/>
        <v>60.14563106796117</v>
      </c>
      <c r="I150" s="13">
        <f t="shared" si="6"/>
        <v>0.0025623261537188885</v>
      </c>
    </row>
    <row r="151" spans="1:9" ht="16.5" customHeight="1">
      <c r="A151" s="23"/>
      <c r="B151" s="24"/>
      <c r="C151" s="24" t="s">
        <v>99</v>
      </c>
      <c r="D151" s="25" t="s">
        <v>103</v>
      </c>
      <c r="E151" s="14">
        <v>0</v>
      </c>
      <c r="F151" s="14">
        <v>1845</v>
      </c>
      <c r="G151" s="14">
        <v>1995</v>
      </c>
      <c r="H151" s="32">
        <f t="shared" si="7"/>
        <v>108.130081300813</v>
      </c>
      <c r="I151" s="13">
        <f t="shared" si="6"/>
        <v>0.004125779400055838</v>
      </c>
    </row>
    <row r="152" spans="1:9" ht="12.75">
      <c r="A152" s="23"/>
      <c r="B152" s="24"/>
      <c r="C152" s="24" t="s">
        <v>83</v>
      </c>
      <c r="D152" s="25" t="s">
        <v>13</v>
      </c>
      <c r="E152" s="14">
        <v>15300</v>
      </c>
      <c r="F152" s="14">
        <v>24300</v>
      </c>
      <c r="G152" s="14">
        <v>17047</v>
      </c>
      <c r="H152" s="32">
        <f t="shared" si="7"/>
        <v>70.1522633744856</v>
      </c>
      <c r="I152" s="13">
        <f t="shared" si="6"/>
        <v>0.035254216257018474</v>
      </c>
    </row>
    <row r="153" spans="1:9" ht="30" customHeight="1">
      <c r="A153" s="23"/>
      <c r="B153" s="24"/>
      <c r="C153" s="24">
        <v>2130</v>
      </c>
      <c r="D153" s="25" t="s">
        <v>49</v>
      </c>
      <c r="E153" s="14">
        <v>5500293</v>
      </c>
      <c r="F153" s="14">
        <v>5707786</v>
      </c>
      <c r="G153" s="14">
        <v>4096686</v>
      </c>
      <c r="H153" s="32">
        <f t="shared" si="7"/>
        <v>71.77364393128964</v>
      </c>
      <c r="I153" s="13">
        <f t="shared" si="6"/>
        <v>8.472191833231655</v>
      </c>
    </row>
    <row r="154" spans="1:9" ht="12.75">
      <c r="A154" s="23"/>
      <c r="B154" s="24">
        <v>85218</v>
      </c>
      <c r="C154" s="24"/>
      <c r="D154" s="25" t="s">
        <v>55</v>
      </c>
      <c r="E154" s="14">
        <f>E155+E156</f>
        <v>300</v>
      </c>
      <c r="F154" s="14">
        <f>F155+F156</f>
        <v>300</v>
      </c>
      <c r="G154" s="14">
        <f>G155+G156</f>
        <v>655</v>
      </c>
      <c r="H154" s="32">
        <f t="shared" si="7"/>
        <v>218.33333333333331</v>
      </c>
      <c r="I154" s="13">
        <f t="shared" si="6"/>
        <v>0.001354579201522092</v>
      </c>
    </row>
    <row r="155" spans="1:9" ht="12.75">
      <c r="A155" s="23"/>
      <c r="B155" s="24"/>
      <c r="C155" s="24" t="s">
        <v>82</v>
      </c>
      <c r="D155" s="25" t="s">
        <v>12</v>
      </c>
      <c r="E155" s="14">
        <v>200</v>
      </c>
      <c r="F155" s="14">
        <v>200</v>
      </c>
      <c r="G155" s="14">
        <v>104</v>
      </c>
      <c r="H155" s="32">
        <f t="shared" si="7"/>
        <v>52</v>
      </c>
      <c r="I155" s="13">
        <f t="shared" si="6"/>
        <v>0.00021507822436381307</v>
      </c>
    </row>
    <row r="156" spans="1:9" ht="12.75">
      <c r="A156" s="23"/>
      <c r="B156" s="24"/>
      <c r="C156" s="24" t="s">
        <v>83</v>
      </c>
      <c r="D156" s="25" t="s">
        <v>56</v>
      </c>
      <c r="E156" s="14">
        <v>100</v>
      </c>
      <c r="F156" s="14">
        <v>100</v>
      </c>
      <c r="G156" s="14">
        <v>551</v>
      </c>
      <c r="H156" s="32">
        <f t="shared" si="7"/>
        <v>551</v>
      </c>
      <c r="I156" s="13">
        <f t="shared" si="6"/>
        <v>0.0011395009771582789</v>
      </c>
    </row>
    <row r="157" spans="1:9" ht="12.75">
      <c r="A157" s="23"/>
      <c r="B157" s="24">
        <v>85204</v>
      </c>
      <c r="C157" s="30"/>
      <c r="D157" s="25" t="s">
        <v>89</v>
      </c>
      <c r="E157" s="15">
        <f>E160+E161</f>
        <v>337700</v>
      </c>
      <c r="F157" s="15">
        <f>F160+F161+F158+F159</f>
        <v>485550</v>
      </c>
      <c r="G157" s="15">
        <f>G160+G161+G158+G159</f>
        <v>375992</v>
      </c>
      <c r="H157" s="32">
        <f t="shared" si="7"/>
        <v>77.4363093399238</v>
      </c>
      <c r="I157" s="13">
        <f t="shared" si="6"/>
        <v>0.7775739589903732</v>
      </c>
    </row>
    <row r="158" spans="1:9" ht="36">
      <c r="A158" s="23"/>
      <c r="B158" s="24"/>
      <c r="C158" s="24">
        <v>2110</v>
      </c>
      <c r="D158" s="25" t="s">
        <v>6</v>
      </c>
      <c r="E158" s="15">
        <v>0</v>
      </c>
      <c r="F158" s="15">
        <v>24600</v>
      </c>
      <c r="G158" s="15">
        <v>9300</v>
      </c>
      <c r="H158" s="32">
        <f t="shared" si="7"/>
        <v>37.80487804878049</v>
      </c>
      <c r="I158" s="13">
        <f t="shared" si="6"/>
        <v>0.019232956601764058</v>
      </c>
    </row>
    <row r="159" spans="1:9" ht="24">
      <c r="A159" s="23"/>
      <c r="B159" s="24"/>
      <c r="C159" s="41">
        <v>2130</v>
      </c>
      <c r="D159" s="25" t="s">
        <v>49</v>
      </c>
      <c r="E159" s="15">
        <v>0</v>
      </c>
      <c r="F159" s="15">
        <v>76250</v>
      </c>
      <c r="G159" s="15">
        <v>57080</v>
      </c>
      <c r="H159" s="32">
        <f t="shared" si="7"/>
        <v>74.85901639344263</v>
      </c>
      <c r="I159" s="13">
        <f t="shared" si="6"/>
        <v>0.11804485621813895</v>
      </c>
    </row>
    <row r="160" spans="1:9" ht="36">
      <c r="A160" s="23"/>
      <c r="B160" s="24"/>
      <c r="C160" s="24">
        <v>2320</v>
      </c>
      <c r="D160" s="25" t="s">
        <v>60</v>
      </c>
      <c r="E160" s="15">
        <v>247700</v>
      </c>
      <c r="F160" s="15">
        <v>247700</v>
      </c>
      <c r="G160" s="15">
        <v>200173</v>
      </c>
      <c r="H160" s="32">
        <f t="shared" si="7"/>
        <v>80.81267662494953</v>
      </c>
      <c r="I160" s="13">
        <f t="shared" si="6"/>
        <v>0.41396974428439964</v>
      </c>
    </row>
    <row r="161" spans="1:9" ht="36.75" customHeight="1">
      <c r="A161" s="23"/>
      <c r="B161" s="24"/>
      <c r="C161" s="24">
        <v>2900</v>
      </c>
      <c r="D161" s="25" t="s">
        <v>116</v>
      </c>
      <c r="E161" s="15">
        <v>90000</v>
      </c>
      <c r="F161" s="15">
        <v>137000</v>
      </c>
      <c r="G161" s="15">
        <v>109439</v>
      </c>
      <c r="H161" s="32">
        <f t="shared" si="7"/>
        <v>79.88248175182481</v>
      </c>
      <c r="I161" s="13">
        <f t="shared" si="6"/>
        <v>0.22632640188607062</v>
      </c>
    </row>
    <row r="162" spans="1:9" ht="15" customHeight="1">
      <c r="A162" s="20">
        <v>853</v>
      </c>
      <c r="B162" s="21"/>
      <c r="C162" s="21"/>
      <c r="D162" s="22" t="s">
        <v>57</v>
      </c>
      <c r="E162" s="35">
        <f>E165+E163</f>
        <v>2317100</v>
      </c>
      <c r="F162" s="35">
        <f>F165+F163</f>
        <v>2626567</v>
      </c>
      <c r="G162" s="35">
        <f>G165+G163</f>
        <v>2067690</v>
      </c>
      <c r="H162" s="33">
        <f t="shared" si="7"/>
        <v>78.72214948257555</v>
      </c>
      <c r="I162" s="13">
        <f t="shared" si="6"/>
        <v>4.276106670527045</v>
      </c>
    </row>
    <row r="163" spans="1:9" ht="12.75" customHeight="1">
      <c r="A163" s="23"/>
      <c r="B163" s="24">
        <v>85324</v>
      </c>
      <c r="C163" s="24"/>
      <c r="D163" s="25" t="s">
        <v>58</v>
      </c>
      <c r="E163" s="15">
        <v>0</v>
      </c>
      <c r="F163" s="15">
        <f>F164</f>
        <v>22149</v>
      </c>
      <c r="G163" s="15">
        <f>G164</f>
        <v>22149</v>
      </c>
      <c r="H163" s="32">
        <f t="shared" si="7"/>
        <v>100</v>
      </c>
      <c r="I163" s="13">
        <f t="shared" si="6"/>
        <v>0.04580545760994323</v>
      </c>
    </row>
    <row r="164" spans="1:9" ht="12.75">
      <c r="A164" s="23"/>
      <c r="B164" s="24"/>
      <c r="C164" s="24" t="s">
        <v>83</v>
      </c>
      <c r="D164" s="25" t="s">
        <v>56</v>
      </c>
      <c r="E164" s="15">
        <v>0</v>
      </c>
      <c r="F164" s="15">
        <v>22149</v>
      </c>
      <c r="G164" s="15">
        <v>22149</v>
      </c>
      <c r="H164" s="32">
        <f t="shared" si="7"/>
        <v>100</v>
      </c>
      <c r="I164" s="13">
        <f t="shared" si="6"/>
        <v>0.04580545760994323</v>
      </c>
    </row>
    <row r="165" spans="1:9" ht="12.75">
      <c r="A165" s="23"/>
      <c r="B165" s="24">
        <v>85333</v>
      </c>
      <c r="C165" s="24"/>
      <c r="D165" s="25" t="s">
        <v>59</v>
      </c>
      <c r="E165" s="14">
        <f>E166+E167+E168+E170</f>
        <v>2317100</v>
      </c>
      <c r="F165" s="14">
        <f>F166+F167+F168+F170+F169</f>
        <v>2604418</v>
      </c>
      <c r="G165" s="14">
        <f>G166+G167+G168+G170+G169</f>
        <v>2045541</v>
      </c>
      <c r="H165" s="32">
        <f t="shared" si="7"/>
        <v>78.54119423226226</v>
      </c>
      <c r="I165" s="13">
        <f t="shared" si="6"/>
        <v>4.230301212917102</v>
      </c>
    </row>
    <row r="166" spans="1:9" ht="12.75">
      <c r="A166" s="23"/>
      <c r="B166" s="24"/>
      <c r="C166" s="24" t="s">
        <v>82</v>
      </c>
      <c r="D166" s="25" t="s">
        <v>12</v>
      </c>
      <c r="E166" s="14">
        <v>1500</v>
      </c>
      <c r="F166" s="14">
        <v>1500</v>
      </c>
      <c r="G166" s="14">
        <v>342</v>
      </c>
      <c r="H166" s="32">
        <f t="shared" si="7"/>
        <v>22.8</v>
      </c>
      <c r="I166" s="13">
        <f t="shared" si="6"/>
        <v>0.0007072764685810008</v>
      </c>
    </row>
    <row r="167" spans="1:9" ht="12.75">
      <c r="A167" s="23"/>
      <c r="B167" s="24"/>
      <c r="C167" s="24" t="s">
        <v>83</v>
      </c>
      <c r="D167" s="25" t="s">
        <v>13</v>
      </c>
      <c r="E167" s="14">
        <v>700</v>
      </c>
      <c r="F167" s="14">
        <v>700</v>
      </c>
      <c r="G167" s="14">
        <v>740</v>
      </c>
      <c r="H167" s="32">
        <f t="shared" si="7"/>
        <v>105.71428571428572</v>
      </c>
      <c r="I167" s="13">
        <f t="shared" si="6"/>
        <v>0.0015303642887425162</v>
      </c>
    </row>
    <row r="168" spans="1:9" ht="36" customHeight="1">
      <c r="A168" s="23"/>
      <c r="B168" s="24"/>
      <c r="C168" s="24">
        <v>2320</v>
      </c>
      <c r="D168" s="25" t="s">
        <v>60</v>
      </c>
      <c r="E168" s="14">
        <v>1730000</v>
      </c>
      <c r="F168" s="14">
        <v>1783318</v>
      </c>
      <c r="G168" s="14">
        <v>1371784</v>
      </c>
      <c r="H168" s="32">
        <f t="shared" si="7"/>
        <v>76.92312868484477</v>
      </c>
      <c r="I168" s="13">
        <f t="shared" si="6"/>
        <v>2.836931412795086</v>
      </c>
    </row>
    <row r="169" spans="1:9" ht="36" customHeight="1">
      <c r="A169" s="23"/>
      <c r="B169" s="24"/>
      <c r="C169" s="24">
        <v>2690</v>
      </c>
      <c r="D169" s="40" t="s">
        <v>135</v>
      </c>
      <c r="E169" s="14">
        <v>0</v>
      </c>
      <c r="F169" s="14">
        <v>818900</v>
      </c>
      <c r="G169" s="14">
        <v>672675</v>
      </c>
      <c r="H169" s="32">
        <f t="shared" si="7"/>
        <v>82.1437293930883</v>
      </c>
      <c r="I169" s="13">
        <f t="shared" si="6"/>
        <v>1.3911321593646921</v>
      </c>
    </row>
    <row r="170" spans="1:9" ht="27" customHeight="1">
      <c r="A170" s="23"/>
      <c r="B170" s="24"/>
      <c r="C170" s="24">
        <v>2440</v>
      </c>
      <c r="D170" s="25" t="s">
        <v>120</v>
      </c>
      <c r="E170" s="15">
        <v>584900</v>
      </c>
      <c r="F170" s="15">
        <v>0</v>
      </c>
      <c r="G170" s="15"/>
      <c r="H170" s="32">
        <v>0</v>
      </c>
      <c r="I170" s="13">
        <f t="shared" si="6"/>
        <v>0</v>
      </c>
    </row>
    <row r="171" spans="1:9" ht="12.75">
      <c r="A171" s="20">
        <v>854</v>
      </c>
      <c r="B171" s="21"/>
      <c r="C171" s="21"/>
      <c r="D171" s="22" t="s">
        <v>61</v>
      </c>
      <c r="E171" s="11">
        <f>E172+E177+E180+E186+E193+E197+E195</f>
        <v>2287989</v>
      </c>
      <c r="F171" s="11">
        <f>F172+F177+F180+F186+F193+F197+F195</f>
        <v>2309041</v>
      </c>
      <c r="G171" s="11">
        <f>G172+G177+G180+G186+G193+G197+G195</f>
        <v>1810717</v>
      </c>
      <c r="H171" s="33">
        <f t="shared" si="7"/>
        <v>78.418572905375</v>
      </c>
      <c r="I171" s="13">
        <f t="shared" si="6"/>
        <v>3.744671126782409</v>
      </c>
    </row>
    <row r="172" spans="1:9" ht="12.75">
      <c r="A172" s="23"/>
      <c r="B172" s="24">
        <v>85401</v>
      </c>
      <c r="C172" s="24"/>
      <c r="D172" s="25" t="s">
        <v>62</v>
      </c>
      <c r="E172" s="14">
        <f>E173+E174+E175+E176</f>
        <v>606556</v>
      </c>
      <c r="F172" s="14">
        <f>F173+F174+F175+F176</f>
        <v>549642</v>
      </c>
      <c r="G172" s="14">
        <f>G173+G174+G175+G176</f>
        <v>337888</v>
      </c>
      <c r="H172" s="32">
        <f t="shared" si="7"/>
        <v>61.47419593116974</v>
      </c>
      <c r="I172" s="13">
        <f t="shared" si="6"/>
        <v>0.6987726064792316</v>
      </c>
    </row>
    <row r="173" spans="1:9" ht="12.75">
      <c r="A173" s="23"/>
      <c r="B173" s="24"/>
      <c r="C173" s="24" t="s">
        <v>81</v>
      </c>
      <c r="D173" s="25" t="s">
        <v>45</v>
      </c>
      <c r="E173" s="14">
        <v>216290</v>
      </c>
      <c r="F173" s="14">
        <v>216290</v>
      </c>
      <c r="G173" s="14">
        <v>97557</v>
      </c>
      <c r="H173" s="32">
        <f t="shared" si="7"/>
        <v>45.10472051412456</v>
      </c>
      <c r="I173" s="13">
        <f t="shared" si="6"/>
        <v>0.20175371475250492</v>
      </c>
    </row>
    <row r="174" spans="1:9" ht="12.75">
      <c r="A174" s="23"/>
      <c r="B174" s="24"/>
      <c r="C174" s="24" t="s">
        <v>83</v>
      </c>
      <c r="D174" s="25" t="s">
        <v>13</v>
      </c>
      <c r="E174" s="14">
        <v>36</v>
      </c>
      <c r="F174" s="14">
        <v>36</v>
      </c>
      <c r="G174" s="14">
        <v>31</v>
      </c>
      <c r="H174" s="32">
        <f t="shared" si="7"/>
        <v>86.11111111111111</v>
      </c>
      <c r="I174" s="13">
        <f t="shared" si="6"/>
        <v>6.410985533921353E-05</v>
      </c>
    </row>
    <row r="175" spans="1:9" ht="27.75" customHeight="1">
      <c r="A175" s="23"/>
      <c r="B175" s="24"/>
      <c r="C175" s="24">
        <v>2310</v>
      </c>
      <c r="D175" s="25" t="s">
        <v>63</v>
      </c>
      <c r="E175" s="14">
        <v>360280</v>
      </c>
      <c r="F175" s="14">
        <v>333316</v>
      </c>
      <c r="G175" s="14">
        <v>240300</v>
      </c>
      <c r="H175" s="32">
        <f t="shared" si="7"/>
        <v>72.0937488749415</v>
      </c>
      <c r="I175" s="13">
        <f t="shared" si="6"/>
        <v>0.4969547818713874</v>
      </c>
    </row>
    <row r="176" spans="1:9" ht="37.5" customHeight="1">
      <c r="A176" s="23"/>
      <c r="B176" s="24"/>
      <c r="C176" s="24">
        <v>6610</v>
      </c>
      <c r="D176" s="25" t="s">
        <v>95</v>
      </c>
      <c r="E176" s="14">
        <v>29950</v>
      </c>
      <c r="F176" s="14">
        <v>0</v>
      </c>
      <c r="G176" s="14">
        <v>0</v>
      </c>
      <c r="H176" s="32">
        <v>0</v>
      </c>
      <c r="I176" s="13">
        <f t="shared" si="6"/>
        <v>0</v>
      </c>
    </row>
    <row r="177" spans="1:9" ht="24.75" customHeight="1">
      <c r="A177" s="23"/>
      <c r="B177" s="24">
        <v>85406</v>
      </c>
      <c r="C177" s="24"/>
      <c r="D177" s="25" t="s">
        <v>64</v>
      </c>
      <c r="E177" s="14">
        <f>E178+E179</f>
        <v>495</v>
      </c>
      <c r="F177" s="14">
        <f>F178+F179</f>
        <v>495</v>
      </c>
      <c r="G177" s="14">
        <f>G178+G179</f>
        <v>615</v>
      </c>
      <c r="H177" s="32">
        <f t="shared" si="7"/>
        <v>124.24242424242425</v>
      </c>
      <c r="I177" s="13">
        <f t="shared" si="6"/>
        <v>0.00127185680753601</v>
      </c>
    </row>
    <row r="178" spans="1:9" ht="12.75">
      <c r="A178" s="23"/>
      <c r="B178" s="24"/>
      <c r="C178" s="24" t="s">
        <v>82</v>
      </c>
      <c r="D178" s="25" t="s">
        <v>12</v>
      </c>
      <c r="E178" s="14">
        <v>320</v>
      </c>
      <c r="F178" s="14">
        <v>320</v>
      </c>
      <c r="G178" s="14">
        <v>493</v>
      </c>
      <c r="H178" s="32">
        <f t="shared" si="7"/>
        <v>154.0625</v>
      </c>
      <c r="I178" s="13">
        <f t="shared" si="6"/>
        <v>0.00101955350587846</v>
      </c>
    </row>
    <row r="179" spans="1:9" ht="12.75">
      <c r="A179" s="23"/>
      <c r="B179" s="24"/>
      <c r="C179" s="24" t="s">
        <v>83</v>
      </c>
      <c r="D179" s="25" t="s">
        <v>13</v>
      </c>
      <c r="E179" s="14">
        <v>175</v>
      </c>
      <c r="F179" s="14">
        <v>175</v>
      </c>
      <c r="G179" s="14">
        <v>122</v>
      </c>
      <c r="H179" s="32">
        <f t="shared" si="7"/>
        <v>69.71428571428572</v>
      </c>
      <c r="I179" s="13">
        <f t="shared" si="6"/>
        <v>0.00025230330165754996</v>
      </c>
    </row>
    <row r="180" spans="1:9" ht="12.75">
      <c r="A180" s="23"/>
      <c r="B180" s="24">
        <v>85410</v>
      </c>
      <c r="C180" s="24"/>
      <c r="D180" s="25" t="s">
        <v>65</v>
      </c>
      <c r="E180" s="14">
        <f>E181+E183+E185+E184+E182</f>
        <v>398972</v>
      </c>
      <c r="F180" s="14">
        <f>F181+F183+F185+F184+F182</f>
        <v>409767</v>
      </c>
      <c r="G180" s="14">
        <f>G181+G183+G185+G184+G182</f>
        <v>324713</v>
      </c>
      <c r="H180" s="32">
        <f t="shared" si="7"/>
        <v>79.24332608531189</v>
      </c>
      <c r="I180" s="13">
        <f t="shared" si="6"/>
        <v>0.6715259179600658</v>
      </c>
    </row>
    <row r="181" spans="1:9" ht="12.75">
      <c r="A181" s="23"/>
      <c r="B181" s="24"/>
      <c r="C181" s="24" t="s">
        <v>81</v>
      </c>
      <c r="D181" s="25" t="s">
        <v>45</v>
      </c>
      <c r="E181" s="14">
        <v>95430</v>
      </c>
      <c r="F181" s="14">
        <v>95430</v>
      </c>
      <c r="G181" s="14">
        <v>73380</v>
      </c>
      <c r="H181" s="32">
        <f t="shared" si="7"/>
        <v>76.89405847217856</v>
      </c>
      <c r="I181" s="13">
        <f t="shared" si="6"/>
        <v>0.15175423176746736</v>
      </c>
    </row>
    <row r="182" spans="1:9" ht="12.75">
      <c r="A182" s="23"/>
      <c r="B182" s="24"/>
      <c r="C182" s="24" t="s">
        <v>82</v>
      </c>
      <c r="D182" s="25" t="s">
        <v>12</v>
      </c>
      <c r="E182" s="14">
        <v>150</v>
      </c>
      <c r="F182" s="14">
        <v>150</v>
      </c>
      <c r="G182" s="14">
        <v>51</v>
      </c>
      <c r="H182" s="32">
        <f t="shared" si="7"/>
        <v>34</v>
      </c>
      <c r="I182" s="13">
        <f t="shared" si="6"/>
        <v>0.0001054710523322545</v>
      </c>
    </row>
    <row r="183" spans="1:9" ht="12.75">
      <c r="A183" s="23"/>
      <c r="B183" s="24"/>
      <c r="C183" s="24" t="s">
        <v>83</v>
      </c>
      <c r="D183" s="25" t="s">
        <v>13</v>
      </c>
      <c r="E183" s="14">
        <v>90</v>
      </c>
      <c r="F183" s="14">
        <v>765</v>
      </c>
      <c r="G183" s="14">
        <v>733</v>
      </c>
      <c r="H183" s="32">
        <f t="shared" si="7"/>
        <v>95.81699346405229</v>
      </c>
      <c r="I183" s="13">
        <f t="shared" si="6"/>
        <v>0.0015158878697949518</v>
      </c>
    </row>
    <row r="184" spans="1:9" ht="24.75" customHeight="1">
      <c r="A184" s="23"/>
      <c r="B184" s="24"/>
      <c r="C184" s="24">
        <v>2310</v>
      </c>
      <c r="D184" s="25" t="s">
        <v>63</v>
      </c>
      <c r="E184" s="14">
        <v>303302</v>
      </c>
      <c r="F184" s="14">
        <v>303422</v>
      </c>
      <c r="G184" s="14">
        <v>244500</v>
      </c>
      <c r="H184" s="32">
        <f t="shared" si="7"/>
        <v>80.58084120465885</v>
      </c>
      <c r="I184" s="13">
        <f t="shared" si="6"/>
        <v>0.5056406332399259</v>
      </c>
    </row>
    <row r="185" spans="1:9" ht="24">
      <c r="A185" s="23"/>
      <c r="B185" s="24"/>
      <c r="C185" s="24">
        <v>2440</v>
      </c>
      <c r="D185" s="25" t="s">
        <v>120</v>
      </c>
      <c r="E185" s="14">
        <v>0</v>
      </c>
      <c r="F185" s="14">
        <v>10000</v>
      </c>
      <c r="G185" s="14">
        <v>6049</v>
      </c>
      <c r="H185" s="32">
        <f t="shared" si="7"/>
        <v>60.49</v>
      </c>
      <c r="I185" s="13">
        <f t="shared" si="6"/>
        <v>0.012509694030545245</v>
      </c>
    </row>
    <row r="186" spans="1:9" ht="12.75">
      <c r="A186" s="23"/>
      <c r="B186" s="24">
        <v>85411</v>
      </c>
      <c r="C186" s="24"/>
      <c r="D186" s="25" t="s">
        <v>66</v>
      </c>
      <c r="E186" s="14">
        <f>E188+E190+E191+E187</f>
        <v>1010371</v>
      </c>
      <c r="F186" s="14">
        <f>F188+F190+F191+F187+F192+F189</f>
        <v>1077542</v>
      </c>
      <c r="G186" s="14">
        <f>G188+G190+G191+G187+G192+G189</f>
        <v>931099</v>
      </c>
      <c r="H186" s="32">
        <f t="shared" si="7"/>
        <v>86.40953206464343</v>
      </c>
      <c r="I186" s="13">
        <f t="shared" si="6"/>
        <v>1.9255684579511732</v>
      </c>
    </row>
    <row r="187" spans="1:9" ht="12.75">
      <c r="A187" s="23"/>
      <c r="B187" s="24"/>
      <c r="C187" s="24" t="s">
        <v>114</v>
      </c>
      <c r="D187" s="25" t="s">
        <v>117</v>
      </c>
      <c r="E187" s="14">
        <v>0</v>
      </c>
      <c r="F187" s="14">
        <v>0</v>
      </c>
      <c r="G187" s="14">
        <v>0</v>
      </c>
      <c r="H187" s="32">
        <v>0</v>
      </c>
      <c r="I187" s="13">
        <f t="shared" si="6"/>
        <v>0</v>
      </c>
    </row>
    <row r="188" spans="1:9" ht="12.75">
      <c r="A188" s="23"/>
      <c r="B188" s="24"/>
      <c r="C188" s="24" t="s">
        <v>81</v>
      </c>
      <c r="D188" s="25" t="s">
        <v>45</v>
      </c>
      <c r="E188" s="14">
        <v>1009499</v>
      </c>
      <c r="F188" s="14">
        <v>1029499</v>
      </c>
      <c r="G188" s="14">
        <v>883361</v>
      </c>
      <c r="H188" s="32">
        <f t="shared" si="7"/>
        <v>85.80494007279269</v>
      </c>
      <c r="I188" s="13">
        <f t="shared" si="6"/>
        <v>1.8268434168484837</v>
      </c>
    </row>
    <row r="189" spans="1:9" ht="48">
      <c r="A189" s="23"/>
      <c r="B189" s="24"/>
      <c r="C189" s="24" t="s">
        <v>132</v>
      </c>
      <c r="D189" s="25" t="s">
        <v>133</v>
      </c>
      <c r="E189" s="14">
        <v>0</v>
      </c>
      <c r="F189" s="14">
        <v>150</v>
      </c>
      <c r="G189" s="14">
        <v>150</v>
      </c>
      <c r="H189" s="32">
        <f t="shared" si="7"/>
        <v>100</v>
      </c>
      <c r="I189" s="13">
        <f t="shared" si="6"/>
        <v>0.00031020897744780734</v>
      </c>
    </row>
    <row r="190" spans="1:9" ht="12.75">
      <c r="A190" s="23"/>
      <c r="B190" s="24"/>
      <c r="C190" s="24" t="s">
        <v>82</v>
      </c>
      <c r="D190" s="25" t="s">
        <v>12</v>
      </c>
      <c r="E190" s="14">
        <v>510</v>
      </c>
      <c r="F190" s="14">
        <v>510</v>
      </c>
      <c r="G190" s="14">
        <v>291</v>
      </c>
      <c r="H190" s="32">
        <f t="shared" si="7"/>
        <v>57.05882352941176</v>
      </c>
      <c r="I190" s="13">
        <f t="shared" si="6"/>
        <v>0.0006018054162487463</v>
      </c>
    </row>
    <row r="191" spans="1:9" ht="12.75">
      <c r="A191" s="23"/>
      <c r="B191" s="24"/>
      <c r="C191" s="24" t="s">
        <v>83</v>
      </c>
      <c r="D191" s="25" t="s">
        <v>13</v>
      </c>
      <c r="E191" s="14">
        <v>362</v>
      </c>
      <c r="F191" s="14">
        <v>362</v>
      </c>
      <c r="G191" s="14">
        <v>276</v>
      </c>
      <c r="H191" s="32">
        <f t="shared" si="7"/>
        <v>76.24309392265194</v>
      </c>
      <c r="I191" s="13">
        <f t="shared" si="6"/>
        <v>0.0005707845185039655</v>
      </c>
    </row>
    <row r="192" spans="1:9" ht="48">
      <c r="A192" s="23"/>
      <c r="B192" s="24"/>
      <c r="C192" s="24">
        <v>2910</v>
      </c>
      <c r="D192" s="25" t="s">
        <v>134</v>
      </c>
      <c r="E192" s="14">
        <v>0</v>
      </c>
      <c r="F192" s="14">
        <v>47021</v>
      </c>
      <c r="G192" s="14">
        <v>47021</v>
      </c>
      <c r="H192" s="32">
        <f t="shared" si="7"/>
        <v>100</v>
      </c>
      <c r="I192" s="13">
        <f t="shared" si="6"/>
        <v>0.09724224219048899</v>
      </c>
    </row>
    <row r="193" spans="1:9" ht="12.75">
      <c r="A193" s="23"/>
      <c r="B193" s="24">
        <v>85415</v>
      </c>
      <c r="C193" s="24"/>
      <c r="D193" s="25" t="s">
        <v>67</v>
      </c>
      <c r="E193" s="15">
        <f>E194</f>
        <v>5088</v>
      </c>
      <c r="F193" s="15">
        <f>F194</f>
        <v>5088</v>
      </c>
      <c r="G193" s="15">
        <f>G194</f>
        <v>4960</v>
      </c>
      <c r="H193" s="32">
        <f aca="true" t="shared" si="8" ref="H193:H247">G193/F193*100</f>
        <v>97.48427672955975</v>
      </c>
      <c r="I193" s="13">
        <f t="shared" si="6"/>
        <v>0.010257576854274163</v>
      </c>
    </row>
    <row r="194" spans="1:9" ht="35.25" customHeight="1">
      <c r="A194" s="23"/>
      <c r="B194" s="24"/>
      <c r="C194" s="24">
        <v>2310</v>
      </c>
      <c r="D194" s="25" t="s">
        <v>94</v>
      </c>
      <c r="E194" s="15">
        <v>5088</v>
      </c>
      <c r="F194" s="15">
        <v>5088</v>
      </c>
      <c r="G194" s="15">
        <v>4960</v>
      </c>
      <c r="H194" s="32">
        <f t="shared" si="8"/>
        <v>97.48427672955975</v>
      </c>
      <c r="I194" s="13">
        <f t="shared" si="6"/>
        <v>0.010257576854274163</v>
      </c>
    </row>
    <row r="195" spans="1:9" ht="14.25" customHeight="1">
      <c r="A195" s="23"/>
      <c r="B195" s="24">
        <v>85446</v>
      </c>
      <c r="C195" s="24"/>
      <c r="D195" s="25" t="s">
        <v>46</v>
      </c>
      <c r="E195" s="15">
        <f>E196</f>
        <v>1562</v>
      </c>
      <c r="F195" s="15">
        <f>F196</f>
        <v>1562</v>
      </c>
      <c r="G195" s="15">
        <v>0</v>
      </c>
      <c r="H195" s="32">
        <f t="shared" si="8"/>
        <v>0</v>
      </c>
      <c r="I195" s="13">
        <f t="shared" si="6"/>
        <v>0</v>
      </c>
    </row>
    <row r="196" spans="1:9" ht="35.25" customHeight="1">
      <c r="A196" s="23"/>
      <c r="B196" s="24"/>
      <c r="C196" s="24">
        <v>2310</v>
      </c>
      <c r="D196" s="25" t="s">
        <v>94</v>
      </c>
      <c r="E196" s="15">
        <v>1562</v>
      </c>
      <c r="F196" s="15">
        <v>1562</v>
      </c>
      <c r="G196" s="15">
        <v>0</v>
      </c>
      <c r="H196" s="32">
        <f t="shared" si="8"/>
        <v>0</v>
      </c>
      <c r="I196" s="13">
        <f t="shared" si="6"/>
        <v>0</v>
      </c>
    </row>
    <row r="197" spans="1:9" ht="12.75">
      <c r="A197" s="23"/>
      <c r="B197" s="24">
        <v>85421</v>
      </c>
      <c r="C197" s="24"/>
      <c r="D197" s="25" t="s">
        <v>91</v>
      </c>
      <c r="E197" s="14">
        <f>E198+E199+E200+E201+E202</f>
        <v>264945</v>
      </c>
      <c r="F197" s="14">
        <f>F198+F199+F200+F201+F202</f>
        <v>264945</v>
      </c>
      <c r="G197" s="14">
        <f>G198+G199+G200+G201+G202</f>
        <v>211442</v>
      </c>
      <c r="H197" s="32">
        <f t="shared" si="8"/>
        <v>79.80599747117326</v>
      </c>
      <c r="I197" s="13">
        <f t="shared" si="6"/>
        <v>0.4372747107301286</v>
      </c>
    </row>
    <row r="198" spans="1:9" ht="12.75">
      <c r="A198" s="23"/>
      <c r="B198" s="24"/>
      <c r="C198" s="24" t="s">
        <v>79</v>
      </c>
      <c r="D198" s="25" t="s">
        <v>11</v>
      </c>
      <c r="E198" s="14">
        <v>114</v>
      </c>
      <c r="F198" s="14">
        <v>114</v>
      </c>
      <c r="G198" s="14">
        <v>78</v>
      </c>
      <c r="H198" s="32">
        <f t="shared" si="8"/>
        <v>68.42105263157895</v>
      </c>
      <c r="I198" s="13">
        <f aca="true" t="shared" si="9" ref="I198:I247">SUM((G198/48354500)*100)</f>
        <v>0.0001613086682728598</v>
      </c>
    </row>
    <row r="199" spans="1:9" ht="48">
      <c r="A199" s="23"/>
      <c r="B199" s="24"/>
      <c r="C199" s="24" t="s">
        <v>80</v>
      </c>
      <c r="D199" s="25" t="s">
        <v>142</v>
      </c>
      <c r="E199" s="14">
        <v>9804</v>
      </c>
      <c r="F199" s="14">
        <v>9804</v>
      </c>
      <c r="G199" s="14">
        <v>7070</v>
      </c>
      <c r="H199" s="32">
        <f t="shared" si="8"/>
        <v>72.11342309261526</v>
      </c>
      <c r="I199" s="13">
        <f t="shared" si="9"/>
        <v>0.014621183137039986</v>
      </c>
    </row>
    <row r="200" spans="1:9" ht="12.75">
      <c r="A200" s="23"/>
      <c r="B200" s="24"/>
      <c r="C200" s="24" t="s">
        <v>81</v>
      </c>
      <c r="D200" s="25" t="s">
        <v>45</v>
      </c>
      <c r="E200" s="14">
        <v>253371</v>
      </c>
      <c r="F200" s="14">
        <v>253371</v>
      </c>
      <c r="G200" s="14">
        <v>202637</v>
      </c>
      <c r="H200" s="32">
        <f t="shared" si="8"/>
        <v>79.97639824605027</v>
      </c>
      <c r="I200" s="13">
        <f t="shared" si="9"/>
        <v>0.4190654437539422</v>
      </c>
    </row>
    <row r="201" spans="1:9" ht="12.75">
      <c r="A201" s="23"/>
      <c r="B201" s="24"/>
      <c r="C201" s="24" t="s">
        <v>82</v>
      </c>
      <c r="D201" s="25" t="s">
        <v>12</v>
      </c>
      <c r="E201" s="14">
        <v>996</v>
      </c>
      <c r="F201" s="14">
        <v>996</v>
      </c>
      <c r="G201" s="14">
        <v>609</v>
      </c>
      <c r="H201" s="32">
        <f t="shared" si="8"/>
        <v>61.14457831325302</v>
      </c>
      <c r="I201" s="13">
        <f t="shared" si="9"/>
        <v>0.0012594484484380979</v>
      </c>
    </row>
    <row r="202" spans="1:9" ht="12.75">
      <c r="A202" s="23"/>
      <c r="B202" s="24"/>
      <c r="C202" s="24" t="s">
        <v>83</v>
      </c>
      <c r="D202" s="25" t="s">
        <v>13</v>
      </c>
      <c r="E202" s="14">
        <v>660</v>
      </c>
      <c r="F202" s="14">
        <v>660</v>
      </c>
      <c r="G202" s="14">
        <v>1048</v>
      </c>
      <c r="H202" s="32">
        <f t="shared" si="8"/>
        <v>158.78787878787878</v>
      </c>
      <c r="I202" s="13">
        <f t="shared" si="9"/>
        <v>0.002167326722435347</v>
      </c>
    </row>
    <row r="203" spans="1:9" ht="12.75" customHeight="1">
      <c r="A203" s="26">
        <v>900</v>
      </c>
      <c r="B203" s="27"/>
      <c r="C203" s="27"/>
      <c r="D203" s="28" t="s">
        <v>100</v>
      </c>
      <c r="E203" s="11">
        <f>E204+E206</f>
        <v>428000</v>
      </c>
      <c r="F203" s="11">
        <f>F204+F206</f>
        <v>428000</v>
      </c>
      <c r="G203" s="11">
        <f>G204+G206</f>
        <v>420772</v>
      </c>
      <c r="H203" s="33">
        <f t="shared" si="8"/>
        <v>98.31121495327103</v>
      </c>
      <c r="I203" s="13">
        <f t="shared" si="9"/>
        <v>0.8701816790577919</v>
      </c>
    </row>
    <row r="204" spans="1:9" ht="24">
      <c r="A204" s="23"/>
      <c r="B204" s="24"/>
      <c r="C204" s="24">
        <v>90019</v>
      </c>
      <c r="D204" s="25" t="s">
        <v>101</v>
      </c>
      <c r="E204" s="14">
        <f>E205</f>
        <v>300000</v>
      </c>
      <c r="F204" s="14">
        <f>F205</f>
        <v>300000</v>
      </c>
      <c r="G204" s="14">
        <f>G205</f>
        <v>292772</v>
      </c>
      <c r="H204" s="32">
        <f t="shared" si="8"/>
        <v>97.59066666666666</v>
      </c>
      <c r="I204" s="13">
        <f t="shared" si="9"/>
        <v>0.6054700183023297</v>
      </c>
    </row>
    <row r="205" spans="1:9" ht="12.75">
      <c r="A205" s="23"/>
      <c r="B205" s="24"/>
      <c r="C205" s="24" t="s">
        <v>79</v>
      </c>
      <c r="D205" s="25" t="s">
        <v>11</v>
      </c>
      <c r="E205" s="14">
        <v>300000</v>
      </c>
      <c r="F205" s="14">
        <v>300000</v>
      </c>
      <c r="G205" s="14">
        <v>292772</v>
      </c>
      <c r="H205" s="32">
        <f t="shared" si="8"/>
        <v>97.59066666666666</v>
      </c>
      <c r="I205" s="13">
        <f t="shared" si="9"/>
        <v>0.6054700183023297</v>
      </c>
    </row>
    <row r="206" spans="1:9" ht="12.75">
      <c r="A206" s="23"/>
      <c r="B206" s="24"/>
      <c r="C206" s="24">
        <v>90095</v>
      </c>
      <c r="D206" s="25" t="s">
        <v>112</v>
      </c>
      <c r="E206" s="14">
        <f>E207</f>
        <v>128000</v>
      </c>
      <c r="F206" s="14">
        <f>F207</f>
        <v>128000</v>
      </c>
      <c r="G206" s="14">
        <f>G207</f>
        <v>128000</v>
      </c>
      <c r="H206" s="32">
        <f t="shared" si="8"/>
        <v>100</v>
      </c>
      <c r="I206" s="13">
        <f t="shared" si="9"/>
        <v>0.26471166075546226</v>
      </c>
    </row>
    <row r="207" spans="1:9" ht="35.25" customHeight="1">
      <c r="A207" s="23"/>
      <c r="B207" s="24"/>
      <c r="C207" s="24">
        <v>2460</v>
      </c>
      <c r="D207" s="25" t="s">
        <v>106</v>
      </c>
      <c r="E207" s="14">
        <v>128000</v>
      </c>
      <c r="F207" s="14">
        <v>128000</v>
      </c>
      <c r="G207" s="14">
        <v>128000</v>
      </c>
      <c r="H207" s="32">
        <f t="shared" si="8"/>
        <v>100</v>
      </c>
      <c r="I207" s="13">
        <f t="shared" si="9"/>
        <v>0.26471166075546226</v>
      </c>
    </row>
    <row r="208" spans="1:9" ht="12.75">
      <c r="A208" s="20"/>
      <c r="B208" s="21"/>
      <c r="C208" s="21"/>
      <c r="D208" s="22" t="s">
        <v>68</v>
      </c>
      <c r="E208" s="11">
        <f>E5+E12+E15+E29+E38+E56+E74+E82+E89+E96+E135+E140+E162+E171+E203+E24</f>
        <v>60608868</v>
      </c>
      <c r="F208" s="11">
        <f>F5+F12+F15+F29+F38+F56+F74+F82+F89+F96+F135+F140+F162+F171+F203+F24</f>
        <v>67995223</v>
      </c>
      <c r="G208" s="11">
        <f>G5+G12+G15+G29+G38+G56+G74+G82+G89+G96+G135+G140+G162+G171+G203+G24</f>
        <v>48354500.36</v>
      </c>
      <c r="H208" s="33">
        <f t="shared" si="8"/>
        <v>71.1145551504405</v>
      </c>
      <c r="I208" s="13">
        <f t="shared" si="9"/>
        <v>100.00000074450155</v>
      </c>
    </row>
    <row r="209" spans="1:9" ht="12.75">
      <c r="A209" s="23"/>
      <c r="B209" s="24"/>
      <c r="C209" s="24" t="s">
        <v>84</v>
      </c>
      <c r="D209" s="25" t="s">
        <v>29</v>
      </c>
      <c r="E209" s="14">
        <f aca="true" t="shared" si="10" ref="E209:G210">E87</f>
        <v>10188542</v>
      </c>
      <c r="F209" s="14">
        <f t="shared" si="10"/>
        <v>10188542</v>
      </c>
      <c r="G209" s="14">
        <f t="shared" si="10"/>
        <v>7231516</v>
      </c>
      <c r="H209" s="32">
        <f t="shared" si="8"/>
        <v>70.97694645612688</v>
      </c>
      <c r="I209" s="13">
        <f t="shared" si="9"/>
        <v>14.955207891716386</v>
      </c>
    </row>
    <row r="210" spans="1:9" ht="12.75">
      <c r="A210" s="23"/>
      <c r="B210" s="24"/>
      <c r="C210" s="24" t="s">
        <v>85</v>
      </c>
      <c r="D210" s="25" t="s">
        <v>30</v>
      </c>
      <c r="E210" s="14">
        <f t="shared" si="10"/>
        <v>120000</v>
      </c>
      <c r="F210" s="14">
        <f t="shared" si="10"/>
        <v>120000</v>
      </c>
      <c r="G210" s="14">
        <f t="shared" si="10"/>
        <v>82319.05</v>
      </c>
      <c r="H210" s="32">
        <f t="shared" si="8"/>
        <v>68.59920833333334</v>
      </c>
      <c r="I210" s="13">
        <f t="shared" si="9"/>
        <v>0.17024072216649952</v>
      </c>
    </row>
    <row r="211" spans="1:9" ht="12.75">
      <c r="A211" s="23"/>
      <c r="B211" s="24"/>
      <c r="C211" s="24" t="s">
        <v>77</v>
      </c>
      <c r="D211" s="25" t="s">
        <v>27</v>
      </c>
      <c r="E211" s="14">
        <f>E84</f>
        <v>1415000</v>
      </c>
      <c r="F211" s="14">
        <f>F84</f>
        <v>1415000</v>
      </c>
      <c r="G211" s="14">
        <f>G84</f>
        <v>1083763</v>
      </c>
      <c r="H211" s="32">
        <f t="shared" si="8"/>
        <v>76.59102473498233</v>
      </c>
      <c r="I211" s="13">
        <f t="shared" si="9"/>
        <v>2.2412867468384534</v>
      </c>
    </row>
    <row r="212" spans="1:9" ht="30" customHeight="1">
      <c r="A212" s="23"/>
      <c r="B212" s="24"/>
      <c r="C212" s="24" t="s">
        <v>78</v>
      </c>
      <c r="D212" s="25" t="s">
        <v>121</v>
      </c>
      <c r="E212" s="14">
        <f>E31</f>
        <v>666</v>
      </c>
      <c r="F212" s="14">
        <f>F31</f>
        <v>666</v>
      </c>
      <c r="G212" s="14">
        <f>G31</f>
        <v>666</v>
      </c>
      <c r="H212" s="37">
        <f t="shared" si="8"/>
        <v>100</v>
      </c>
      <c r="I212" s="13">
        <f t="shared" si="9"/>
        <v>0.0013773278598682645</v>
      </c>
    </row>
    <row r="213" spans="1:9" ht="26.25" customHeight="1">
      <c r="A213" s="23"/>
      <c r="B213" s="24"/>
      <c r="C213" s="24" t="s">
        <v>96</v>
      </c>
      <c r="D213" s="25" t="s">
        <v>97</v>
      </c>
      <c r="E213" s="14">
        <f>E85</f>
        <v>260000</v>
      </c>
      <c r="F213" s="14">
        <f>F85</f>
        <v>307708</v>
      </c>
      <c r="G213" s="14">
        <f>G85</f>
        <v>314327</v>
      </c>
      <c r="H213" s="32">
        <f t="shared" si="8"/>
        <v>102.15106529566992</v>
      </c>
      <c r="I213" s="13">
        <f t="shared" si="9"/>
        <v>0.6500470483615797</v>
      </c>
    </row>
    <row r="214" spans="1:9" ht="12.75">
      <c r="A214" s="23"/>
      <c r="B214" s="24"/>
      <c r="C214" s="24" t="s">
        <v>79</v>
      </c>
      <c r="D214" s="25" t="s">
        <v>11</v>
      </c>
      <c r="E214" s="14">
        <f>E58+E114+E121+E205+E198+E40+E102</f>
        <v>852264</v>
      </c>
      <c r="F214" s="14">
        <f>F58+F114+F121+F205+F198+F40+F102</f>
        <v>852264</v>
      </c>
      <c r="G214" s="14">
        <f>G58+G114+G121+G205+G198+G40+G102+G51</f>
        <v>708665</v>
      </c>
      <c r="H214" s="32">
        <f t="shared" si="8"/>
        <v>83.15087813165873</v>
      </c>
      <c r="I214" s="13">
        <f t="shared" si="9"/>
        <v>1.4655616333536692</v>
      </c>
    </row>
    <row r="215" spans="1:9" ht="48.75" customHeight="1">
      <c r="A215" s="23"/>
      <c r="B215" s="24"/>
      <c r="C215" s="24" t="s">
        <v>80</v>
      </c>
      <c r="D215" s="25" t="s">
        <v>143</v>
      </c>
      <c r="E215" s="14">
        <f>E32+E59+E103+E115+E122+E148+E199</f>
        <v>197804</v>
      </c>
      <c r="F215" s="14">
        <f>F32+F59+F103+F115+F122+F148+F199</f>
        <v>185330</v>
      </c>
      <c r="G215" s="14">
        <f>G32+G59+G103+G115+G122+G148+G199</f>
        <v>144496</v>
      </c>
      <c r="H215" s="32">
        <f t="shared" si="8"/>
        <v>77.96686990773215</v>
      </c>
      <c r="I215" s="13">
        <f t="shared" si="9"/>
        <v>0.29882637603532247</v>
      </c>
    </row>
    <row r="216" spans="1:9" ht="12.75">
      <c r="A216" s="23"/>
      <c r="B216" s="24"/>
      <c r="C216" s="24" t="s">
        <v>81</v>
      </c>
      <c r="D216" s="25" t="s">
        <v>45</v>
      </c>
      <c r="E216" s="14">
        <f>E60+E149+E173+E181+E188+E200+E41</f>
        <v>7313280</v>
      </c>
      <c r="F216" s="14">
        <f>F60+F149+F173+F181+F188+F200+F41</f>
        <v>7549160</v>
      </c>
      <c r="G216" s="14">
        <f>G60+G149+G173+G181+G188+G200+G41</f>
        <v>5686963</v>
      </c>
      <c r="H216" s="32">
        <f t="shared" si="8"/>
        <v>75.33239459754462</v>
      </c>
      <c r="I216" s="13">
        <f t="shared" si="9"/>
        <v>11.760979846756765</v>
      </c>
    </row>
    <row r="217" spans="1:9" ht="24">
      <c r="A217" s="23"/>
      <c r="B217" s="24"/>
      <c r="C217" s="24" t="s">
        <v>90</v>
      </c>
      <c r="D217" s="25" t="s">
        <v>98</v>
      </c>
      <c r="E217" s="14">
        <f>E33</f>
        <v>675000</v>
      </c>
      <c r="F217" s="14">
        <f>F33</f>
        <v>1175000</v>
      </c>
      <c r="G217" s="14">
        <f>G33</f>
        <v>80800</v>
      </c>
      <c r="H217" s="32">
        <f t="shared" si="8"/>
        <v>6.876595744680851</v>
      </c>
      <c r="I217" s="13">
        <f t="shared" si="9"/>
        <v>0.16709923585188555</v>
      </c>
    </row>
    <row r="218" spans="1:9" ht="48">
      <c r="A218" s="23"/>
      <c r="B218" s="24"/>
      <c r="C218" s="24" t="s">
        <v>132</v>
      </c>
      <c r="D218" s="25" t="s">
        <v>133</v>
      </c>
      <c r="E218" s="14"/>
      <c r="F218" s="14">
        <f>F189</f>
        <v>150</v>
      </c>
      <c r="G218" s="14">
        <f>G189</f>
        <v>150</v>
      </c>
      <c r="H218" s="32">
        <f t="shared" si="8"/>
        <v>100</v>
      </c>
      <c r="I218" s="13">
        <f t="shared" si="9"/>
        <v>0.00031020897744780734</v>
      </c>
    </row>
    <row r="219" spans="1:9" ht="12.75">
      <c r="A219" s="23"/>
      <c r="B219" s="24"/>
      <c r="C219" s="24" t="s">
        <v>124</v>
      </c>
      <c r="D219" s="25" t="s">
        <v>125</v>
      </c>
      <c r="E219" s="14">
        <v>100</v>
      </c>
      <c r="F219" s="14">
        <f>F43</f>
        <v>100</v>
      </c>
      <c r="G219" s="14">
        <f>G43</f>
        <v>80</v>
      </c>
      <c r="H219" s="32">
        <f t="shared" si="8"/>
        <v>80</v>
      </c>
      <c r="I219" s="13">
        <f t="shared" si="9"/>
        <v>0.00016544478797216391</v>
      </c>
    </row>
    <row r="220" spans="1:9" ht="12.75">
      <c r="A220" s="23"/>
      <c r="B220" s="24"/>
      <c r="C220" s="24" t="s">
        <v>82</v>
      </c>
      <c r="D220" s="25" t="s">
        <v>12</v>
      </c>
      <c r="E220" s="14">
        <f>E17+E34+E52+E61+E98+E104+E116+E123+E142+E150+E155+E166+E178+E190+E201+E42+E182+E72</f>
        <v>43236</v>
      </c>
      <c r="F220" s="14">
        <f>F17+F34+F52+F61+F98+F104+F116+F123+F142+F150+F155+F166+F178+F190+F201+F42+F182+F72</f>
        <v>33865</v>
      </c>
      <c r="G220" s="14">
        <f>G17+G34+G52+G61+G98+G104+G116+G123+G142+G150+G155+G166+G178+G190+G201+G42+G182+G72</f>
        <v>28653</v>
      </c>
      <c r="H220" s="32">
        <f t="shared" si="8"/>
        <v>84.6094788129337</v>
      </c>
      <c r="I220" s="13">
        <f t="shared" si="9"/>
        <v>0.05925611887208016</v>
      </c>
    </row>
    <row r="221" spans="1:9" ht="15" customHeight="1">
      <c r="A221" s="23"/>
      <c r="B221" s="24"/>
      <c r="C221" s="24" t="s">
        <v>99</v>
      </c>
      <c r="D221" s="25" t="s">
        <v>103</v>
      </c>
      <c r="E221" s="14">
        <f>E124</f>
        <v>10</v>
      </c>
      <c r="F221" s="14">
        <f>F124+F143+F151</f>
        <v>16962</v>
      </c>
      <c r="G221" s="14">
        <f>G124+G143+G151+G118+G105</f>
        <v>17608</v>
      </c>
      <c r="H221" s="32">
        <f t="shared" si="8"/>
        <v>103.80851314703455</v>
      </c>
      <c r="I221" s="13">
        <f t="shared" si="9"/>
        <v>0.03641439783267328</v>
      </c>
    </row>
    <row r="222" spans="1:9" ht="12.75">
      <c r="A222" s="23"/>
      <c r="B222" s="24"/>
      <c r="C222" s="24" t="s">
        <v>83</v>
      </c>
      <c r="D222" s="25" t="s">
        <v>56</v>
      </c>
      <c r="E222" s="14">
        <f>E18+E35+E53+E62+E99+E106+E109+E117+E125+E144+E152+E156+E164+E167+E174+E179+E183+E191+E202+E44+E26+E73</f>
        <v>67503</v>
      </c>
      <c r="F222" s="14">
        <f>F18+F35+F53+F62+F99+F106+F109+F117+F125+F144+F152+F156+F164+F167+F174+F179+F183+F191+F202+F44+F26+F73+F65</f>
        <v>174822</v>
      </c>
      <c r="G222" s="14">
        <f>G18+G35+G53+G62+G99+G106+G109+G117+G125+G144+G152+G156+G164+G167+G174+G179+G183+G191+G202+G44+G26+G73+G65+G131</f>
        <v>165863</v>
      </c>
      <c r="H222" s="32">
        <f t="shared" si="8"/>
        <v>94.87535893651828</v>
      </c>
      <c r="I222" s="13">
        <f t="shared" si="9"/>
        <v>0.3430146108428378</v>
      </c>
    </row>
    <row r="223" spans="1:9" ht="60">
      <c r="A223" s="23"/>
      <c r="B223" s="24"/>
      <c r="C223" s="24">
        <v>2007</v>
      </c>
      <c r="D223" s="25" t="s">
        <v>137</v>
      </c>
      <c r="E223" s="14">
        <f>E127+E68</f>
        <v>741210</v>
      </c>
      <c r="F223" s="14">
        <f>F127+F68</f>
        <v>401210</v>
      </c>
      <c r="G223" s="14">
        <f>G127+G68</f>
        <v>355069</v>
      </c>
      <c r="H223" s="32">
        <f t="shared" si="8"/>
        <v>88.4995388948431</v>
      </c>
      <c r="I223" s="13">
        <f t="shared" si="9"/>
        <v>0.7343039427561033</v>
      </c>
    </row>
    <row r="224" spans="1:9" ht="48">
      <c r="A224" s="23"/>
      <c r="B224" s="24"/>
      <c r="C224" s="24">
        <v>2009</v>
      </c>
      <c r="D224" s="25" t="s">
        <v>119</v>
      </c>
      <c r="E224" s="14">
        <f>E128</f>
        <v>70802</v>
      </c>
      <c r="F224" s="14">
        <f>F128</f>
        <v>70802</v>
      </c>
      <c r="G224" s="14">
        <f>G128</f>
        <v>83922</v>
      </c>
      <c r="H224" s="32">
        <f t="shared" si="8"/>
        <v>118.5305499844637</v>
      </c>
      <c r="I224" s="13">
        <f t="shared" si="9"/>
        <v>0.17355571870249925</v>
      </c>
    </row>
    <row r="225" spans="1:9" ht="36" customHeight="1">
      <c r="A225" s="23"/>
      <c r="B225" s="24"/>
      <c r="C225" s="24">
        <v>2110</v>
      </c>
      <c r="D225" s="25" t="s">
        <v>6</v>
      </c>
      <c r="E225" s="14">
        <f>E7+E36+E45+E47+E49+E54+E76+E137+E23+E139+E11+E78</f>
        <v>5321051</v>
      </c>
      <c r="F225" s="14">
        <f>F7+F36+F45+F47+F49+F54+F76+F137+F23+F139+F11+F78+F100+F110+F158</f>
        <v>4761713</v>
      </c>
      <c r="G225" s="14">
        <f>G7+G36+G45+G47+G49+G54+G76+G137+G23+G139+G11+G78+G100+G110+G158</f>
        <v>2973655</v>
      </c>
      <c r="H225" s="32">
        <f t="shared" si="8"/>
        <v>62.44926983209614</v>
      </c>
      <c r="I225" s="13">
        <f t="shared" si="9"/>
        <v>6.149696512217064</v>
      </c>
    </row>
    <row r="226" spans="1:9" ht="24">
      <c r="A226" s="23"/>
      <c r="B226" s="24"/>
      <c r="C226" s="24">
        <v>2130</v>
      </c>
      <c r="D226" s="25" t="s">
        <v>74</v>
      </c>
      <c r="E226" s="14">
        <f>E153</f>
        <v>5500293</v>
      </c>
      <c r="F226" s="14">
        <f>F153+F159</f>
        <v>5784036</v>
      </c>
      <c r="G226" s="14">
        <f>G153+G159</f>
        <v>4153766</v>
      </c>
      <c r="H226" s="32">
        <f t="shared" si="8"/>
        <v>71.81431789152073</v>
      </c>
      <c r="I226" s="13">
        <f t="shared" si="9"/>
        <v>8.590236689449792</v>
      </c>
    </row>
    <row r="227" spans="1:9" ht="27" customHeight="1">
      <c r="A227" s="23"/>
      <c r="B227" s="24"/>
      <c r="C227" s="24">
        <v>2310</v>
      </c>
      <c r="D227" s="25" t="s">
        <v>69</v>
      </c>
      <c r="E227" s="14">
        <f>E66+E112+E129+E134+E175+E194+E107+E196+E184</f>
        <v>4754096</v>
      </c>
      <c r="F227" s="14">
        <f>F66+F112+F129+F134+F175+F194+F107+F196+F184+F132</f>
        <v>4611852</v>
      </c>
      <c r="G227" s="14">
        <f>G66+G112+G129+G134+G175+G194+G107+G196+G184+G132</f>
        <v>3833968</v>
      </c>
      <c r="H227" s="32">
        <f t="shared" si="8"/>
        <v>83.13293661635282</v>
      </c>
      <c r="I227" s="13">
        <f t="shared" si="9"/>
        <v>7.928875285650766</v>
      </c>
    </row>
    <row r="228" spans="1:9" ht="27.75" customHeight="1">
      <c r="A228" s="23"/>
      <c r="B228" s="24"/>
      <c r="C228" s="24">
        <v>2320</v>
      </c>
      <c r="D228" s="25" t="s">
        <v>70</v>
      </c>
      <c r="E228" s="14">
        <f>E145+E160+E168</f>
        <v>1985400</v>
      </c>
      <c r="F228" s="14">
        <f>F145+F160+F168</f>
        <v>2038718</v>
      </c>
      <c r="G228" s="14">
        <f>G145+G160+G168</f>
        <v>1580304</v>
      </c>
      <c r="H228" s="32">
        <f t="shared" si="8"/>
        <v>77.5145949562421</v>
      </c>
      <c r="I228" s="13">
        <f t="shared" si="9"/>
        <v>3.2681632526445314</v>
      </c>
    </row>
    <row r="229" spans="1:9" ht="35.25" customHeight="1">
      <c r="A229" s="23"/>
      <c r="B229" s="24"/>
      <c r="C229" s="24">
        <v>2360</v>
      </c>
      <c r="D229" s="25" t="s">
        <v>71</v>
      </c>
      <c r="E229" s="14">
        <f>E37</f>
        <v>423550</v>
      </c>
      <c r="F229" s="14">
        <f>F37</f>
        <v>491550</v>
      </c>
      <c r="G229" s="14">
        <f>G37</f>
        <v>484127.31</v>
      </c>
      <c r="H229" s="32">
        <f t="shared" si="8"/>
        <v>98.48994202014038</v>
      </c>
      <c r="I229" s="13">
        <f t="shared" si="9"/>
        <v>1.001204251931051</v>
      </c>
    </row>
    <row r="230" spans="1:9" ht="28.5" customHeight="1">
      <c r="A230" s="23"/>
      <c r="B230" s="24"/>
      <c r="C230" s="24">
        <v>2440</v>
      </c>
      <c r="D230" s="25" t="s">
        <v>120</v>
      </c>
      <c r="E230" s="14">
        <f>E170</f>
        <v>584900</v>
      </c>
      <c r="F230" s="14">
        <f>F119+F185</f>
        <v>67977</v>
      </c>
      <c r="G230" s="14">
        <f>G119+G185</f>
        <v>44974</v>
      </c>
      <c r="H230" s="32">
        <f t="shared" si="8"/>
        <v>66.16061314856495</v>
      </c>
      <c r="I230" s="13">
        <f t="shared" si="9"/>
        <v>0.09300892367825125</v>
      </c>
    </row>
    <row r="231" spans="1:9" ht="36.75" customHeight="1">
      <c r="A231" s="23"/>
      <c r="B231" s="24"/>
      <c r="C231" s="24">
        <v>2460</v>
      </c>
      <c r="D231" s="25" t="s">
        <v>106</v>
      </c>
      <c r="E231" s="14">
        <f>E14+E207</f>
        <v>258000</v>
      </c>
      <c r="F231" s="14">
        <f>F14+F207</f>
        <v>258000</v>
      </c>
      <c r="G231" s="14">
        <f>G14+G207</f>
        <v>219923</v>
      </c>
      <c r="H231" s="32">
        <f t="shared" si="8"/>
        <v>85.24147286821704</v>
      </c>
      <c r="I231" s="13">
        <f t="shared" si="9"/>
        <v>0.45481392631502754</v>
      </c>
    </row>
    <row r="232" spans="1:9" ht="37.5" customHeight="1">
      <c r="A232" s="23"/>
      <c r="B232" s="24"/>
      <c r="C232" s="24">
        <v>2690</v>
      </c>
      <c r="D232" s="40" t="s">
        <v>135</v>
      </c>
      <c r="E232" s="14"/>
      <c r="F232" s="14">
        <f>F169</f>
        <v>818900</v>
      </c>
      <c r="G232" s="14">
        <f>G169</f>
        <v>672675</v>
      </c>
      <c r="H232" s="32">
        <f t="shared" si="8"/>
        <v>82.1437293930883</v>
      </c>
      <c r="I232" s="13">
        <f t="shared" si="9"/>
        <v>1.3911321593646921</v>
      </c>
    </row>
    <row r="233" spans="1:9" ht="39" customHeight="1">
      <c r="A233" s="23"/>
      <c r="B233" s="24"/>
      <c r="C233" s="24">
        <v>2700</v>
      </c>
      <c r="D233" s="25" t="s">
        <v>136</v>
      </c>
      <c r="E233" s="14">
        <f>E119+E185</f>
        <v>0</v>
      </c>
      <c r="F233" s="14">
        <f>F67</f>
        <v>8000</v>
      </c>
      <c r="G233" s="14">
        <f>G67</f>
        <v>8000</v>
      </c>
      <c r="H233" s="32">
        <f t="shared" si="8"/>
        <v>100</v>
      </c>
      <c r="I233" s="13">
        <f t="shared" si="9"/>
        <v>0.01654447879721639</v>
      </c>
    </row>
    <row r="234" spans="1:9" ht="40.5" customHeight="1">
      <c r="A234" s="23"/>
      <c r="B234" s="24"/>
      <c r="C234" s="24">
        <v>2701</v>
      </c>
      <c r="D234" s="25" t="s">
        <v>127</v>
      </c>
      <c r="E234" s="14">
        <f>E69</f>
        <v>139000</v>
      </c>
      <c r="F234" s="14">
        <f>F69</f>
        <v>50000</v>
      </c>
      <c r="G234" s="14">
        <f>G69</f>
        <v>0</v>
      </c>
      <c r="H234" s="32">
        <f t="shared" si="8"/>
        <v>0</v>
      </c>
      <c r="I234" s="13">
        <f t="shared" si="9"/>
        <v>0</v>
      </c>
    </row>
    <row r="235" spans="1:9" ht="37.5" customHeight="1">
      <c r="A235" s="23"/>
      <c r="B235" s="24"/>
      <c r="C235" s="24">
        <v>2708</v>
      </c>
      <c r="D235" s="25" t="s">
        <v>113</v>
      </c>
      <c r="E235" s="14">
        <f>E28+E80</f>
        <v>61000</v>
      </c>
      <c r="F235" s="14">
        <f>F28+F80+F70</f>
        <v>380035</v>
      </c>
      <c r="G235" s="14">
        <f>G28+G80+G70</f>
        <v>111039</v>
      </c>
      <c r="H235" s="32">
        <f t="shared" si="8"/>
        <v>29.21809833304827</v>
      </c>
      <c r="I235" s="13">
        <f t="shared" si="9"/>
        <v>0.22963529764551388</v>
      </c>
    </row>
    <row r="236" spans="1:9" ht="37.5" customHeight="1">
      <c r="A236" s="23"/>
      <c r="B236" s="24"/>
      <c r="C236" s="24">
        <v>2709</v>
      </c>
      <c r="D236" s="25" t="s">
        <v>113</v>
      </c>
      <c r="E236" s="14"/>
      <c r="F236" s="14"/>
      <c r="G236" s="14">
        <f>G27+G81</f>
        <v>10933</v>
      </c>
      <c r="H236" s="32"/>
      <c r="I236" s="13">
        <f t="shared" si="9"/>
        <v>0.022610098336245853</v>
      </c>
    </row>
    <row r="237" spans="1:9" ht="49.5" customHeight="1">
      <c r="A237" s="23"/>
      <c r="B237" s="24"/>
      <c r="C237" s="24">
        <v>2910</v>
      </c>
      <c r="D237" s="25" t="s">
        <v>134</v>
      </c>
      <c r="E237" s="14">
        <v>0</v>
      </c>
      <c r="F237" s="14">
        <f>F192</f>
        <v>47021</v>
      </c>
      <c r="G237" s="14">
        <f>G192</f>
        <v>47021</v>
      </c>
      <c r="H237" s="32">
        <f t="shared" si="8"/>
        <v>100</v>
      </c>
      <c r="I237" s="13">
        <f t="shared" si="9"/>
        <v>0.09724224219048899</v>
      </c>
    </row>
    <row r="238" spans="1:9" ht="12.75">
      <c r="A238" s="23"/>
      <c r="B238" s="24"/>
      <c r="C238" s="24">
        <v>2920</v>
      </c>
      <c r="D238" s="25" t="s">
        <v>33</v>
      </c>
      <c r="E238" s="14">
        <f>E91+E93+E95</f>
        <v>19256211</v>
      </c>
      <c r="F238" s="14">
        <f>F91+F93+F95</f>
        <v>18906534</v>
      </c>
      <c r="G238" s="14">
        <f>G91+G93+G95</f>
        <v>15440684</v>
      </c>
      <c r="H238" s="32">
        <f t="shared" si="8"/>
        <v>81.66850677125697</v>
      </c>
      <c r="I238" s="13">
        <f t="shared" si="9"/>
        <v>31.932258631564796</v>
      </c>
    </row>
    <row r="239" spans="1:9" ht="35.25" customHeight="1">
      <c r="A239" s="23"/>
      <c r="B239" s="24"/>
      <c r="C239" s="24">
        <v>2900</v>
      </c>
      <c r="D239" s="25" t="s">
        <v>116</v>
      </c>
      <c r="E239" s="14">
        <v>338000</v>
      </c>
      <c r="F239" s="14">
        <f>F161+F146</f>
        <v>468000</v>
      </c>
      <c r="G239" s="14">
        <f>G161+G146</f>
        <v>369966</v>
      </c>
      <c r="H239" s="32">
        <f t="shared" si="8"/>
        <v>79.0525641025641</v>
      </c>
      <c r="I239" s="13">
        <f t="shared" si="9"/>
        <v>0.76511183033637</v>
      </c>
    </row>
    <row r="240" spans="1:9" ht="35.25" customHeight="1">
      <c r="A240" s="23"/>
      <c r="B240" s="24"/>
      <c r="C240" s="24">
        <v>6290</v>
      </c>
      <c r="D240" s="25" t="s">
        <v>149</v>
      </c>
      <c r="E240" s="14">
        <v>0</v>
      </c>
      <c r="F240" s="14">
        <v>5306</v>
      </c>
      <c r="G240" s="14"/>
      <c r="H240" s="32"/>
      <c r="I240" s="13">
        <f t="shared" si="9"/>
        <v>0</v>
      </c>
    </row>
    <row r="241" spans="1:9" ht="37.5" customHeight="1">
      <c r="A241" s="23"/>
      <c r="B241" s="24"/>
      <c r="C241" s="24">
        <v>6300</v>
      </c>
      <c r="D241" s="25" t="s">
        <v>148</v>
      </c>
      <c r="E241" s="14">
        <v>0</v>
      </c>
      <c r="F241" s="14">
        <f>F20+F9+F79</f>
        <v>794000</v>
      </c>
      <c r="G241" s="14">
        <f>G20+G9+G79</f>
        <v>415435</v>
      </c>
      <c r="H241" s="32">
        <f t="shared" si="8"/>
        <v>52.32178841309823</v>
      </c>
      <c r="I241" s="13">
        <f t="shared" si="9"/>
        <v>0.8591444436401989</v>
      </c>
    </row>
    <row r="242" spans="1:9" ht="37.5" customHeight="1">
      <c r="A242" s="23"/>
      <c r="B242" s="24"/>
      <c r="C242" s="24">
        <v>6410</v>
      </c>
      <c r="D242" s="25" t="s">
        <v>126</v>
      </c>
      <c r="E242" s="14">
        <v>12000</v>
      </c>
      <c r="F242" s="14">
        <f>F55</f>
        <v>12000</v>
      </c>
      <c r="G242" s="14">
        <f>G55</f>
        <v>11995</v>
      </c>
      <c r="H242" s="32">
        <f t="shared" si="8"/>
        <v>99.95833333333334</v>
      </c>
      <c r="I242" s="13">
        <f t="shared" si="9"/>
        <v>0.024806377896576328</v>
      </c>
    </row>
    <row r="243" spans="1:9" ht="30.75" customHeight="1">
      <c r="A243" s="23"/>
      <c r="B243" s="24"/>
      <c r="C243" s="24">
        <v>6430</v>
      </c>
      <c r="D243" s="25" t="s">
        <v>109</v>
      </c>
      <c r="E243" s="15">
        <v>0</v>
      </c>
      <c r="F243" s="15">
        <f>F21</f>
        <v>6000000</v>
      </c>
      <c r="G243" s="15">
        <f>G21</f>
        <v>1991175</v>
      </c>
      <c r="H243" s="32">
        <f t="shared" si="8"/>
        <v>33.18625</v>
      </c>
      <c r="I243" s="13">
        <f t="shared" si="9"/>
        <v>4.117869071130918</v>
      </c>
    </row>
    <row r="244" spans="1:9" ht="39" customHeight="1" thickBot="1">
      <c r="A244" s="42"/>
      <c r="B244" s="43"/>
      <c r="C244" s="43">
        <v>6610</v>
      </c>
      <c r="D244" s="44" t="s">
        <v>95</v>
      </c>
      <c r="E244" s="45">
        <v>29950</v>
      </c>
      <c r="F244" s="45">
        <f>F176</f>
        <v>0</v>
      </c>
      <c r="G244" s="45">
        <f>G176</f>
        <v>0</v>
      </c>
      <c r="H244" s="46">
        <v>0</v>
      </c>
      <c r="I244" s="59">
        <f t="shared" si="9"/>
        <v>0</v>
      </c>
    </row>
    <row r="245" spans="1:9" ht="14.25" customHeight="1" thickBot="1">
      <c r="A245" s="56" t="s">
        <v>72</v>
      </c>
      <c r="B245" s="57"/>
      <c r="C245" s="57"/>
      <c r="D245" s="58"/>
      <c r="E245" s="17">
        <f>SUM(E209:E244)</f>
        <v>60608868</v>
      </c>
      <c r="F245" s="17">
        <f>SUM(F209:F244)</f>
        <v>67995223</v>
      </c>
      <c r="G245" s="17">
        <f>SUM(G209:G244)</f>
        <v>48354500.36</v>
      </c>
      <c r="H245" s="34">
        <f t="shared" si="8"/>
        <v>71.1145551504405</v>
      </c>
      <c r="I245" s="36">
        <f t="shared" si="9"/>
        <v>100.00000074450155</v>
      </c>
    </row>
    <row r="246" spans="1:9" ht="13.5" thickBot="1">
      <c r="A246" s="50" t="s">
        <v>150</v>
      </c>
      <c r="B246" s="51"/>
      <c r="C246" s="51"/>
      <c r="D246" s="52"/>
      <c r="E246" s="18">
        <f>E209+E210+E211+E212+E213+E214+E215+E216+E220+E223+E225+E226+E227+E228+E229+E230+E231+E233+E235+E238+E222+E221+E239+E224+E234+E219</f>
        <v>59891918</v>
      </c>
      <c r="F246" s="18">
        <f>F209+F210+F211+F212+F213+F214+F215+F216+F220+F223+F225+F226+F227+F228+F229+F230+F231+F233+F235+F238+F222+F221+F239+F224+F234+F219+F237+F218+F232</f>
        <v>60008917</v>
      </c>
      <c r="G246" s="18">
        <f>G209+G210+G211+G212+G213+G214+G215+G216+G220+G223+G225+G226+G227+G228+G229+G230+G231+G233+G235+G238+G222+G221+G239+G224+G234+G219+G237+G218+G232+G236</f>
        <v>45855095.36</v>
      </c>
      <c r="H246" s="34">
        <f t="shared" si="8"/>
        <v>76.41380256870825</v>
      </c>
      <c r="I246" s="36">
        <f t="shared" si="9"/>
        <v>94.83108161598196</v>
      </c>
    </row>
    <row r="247" spans="1:12" ht="13.5" thickBot="1">
      <c r="A247" s="53" t="s">
        <v>151</v>
      </c>
      <c r="B247" s="54"/>
      <c r="C247" s="54"/>
      <c r="D247" s="55"/>
      <c r="E247" s="19">
        <f>E242+E244+E217</f>
        <v>716950</v>
      </c>
      <c r="F247" s="47">
        <f>F242+F244+F217+F241+F243+F240</f>
        <v>7986306</v>
      </c>
      <c r="G247" s="47">
        <f>G242+G244+G217+G241+G243+G240</f>
        <v>2499405</v>
      </c>
      <c r="H247" s="34">
        <f t="shared" si="8"/>
        <v>31.296133656787006</v>
      </c>
      <c r="I247" s="38">
        <f t="shared" si="9"/>
        <v>5.16891912851958</v>
      </c>
      <c r="L247" s="10"/>
    </row>
    <row r="248" spans="1:8" ht="12.75">
      <c r="A248" s="31"/>
      <c r="B248" s="31"/>
      <c r="C248" s="31"/>
      <c r="D248" s="31"/>
      <c r="E248" s="4"/>
      <c r="F248" s="4"/>
      <c r="G248" s="4"/>
      <c r="H248" s="4"/>
    </row>
    <row r="249" spans="1:8" ht="12.75">
      <c r="A249" s="31"/>
      <c r="B249" s="31"/>
      <c r="C249" s="31"/>
      <c r="D249" s="31"/>
      <c r="E249" s="4"/>
      <c r="F249" s="4"/>
      <c r="G249" s="4"/>
      <c r="H249" s="6"/>
    </row>
    <row r="250" spans="5:8" ht="12.75">
      <c r="E250" s="3"/>
      <c r="F250" s="3"/>
      <c r="G250" s="3"/>
      <c r="H250" s="3"/>
    </row>
    <row r="251" ht="12.75">
      <c r="H251" s="3"/>
    </row>
  </sheetData>
  <sheetProtection/>
  <mergeCells count="5">
    <mergeCell ref="A1:I1"/>
    <mergeCell ref="A2:I2"/>
    <mergeCell ref="A246:D246"/>
    <mergeCell ref="A247:D247"/>
    <mergeCell ref="A245:D24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2015-10-16T10:44:30Z</cp:lastPrinted>
  <dcterms:created xsi:type="dcterms:W3CDTF">2005-11-08T07:22:52Z</dcterms:created>
  <dcterms:modified xsi:type="dcterms:W3CDTF">2015-10-16T10:44:35Z</dcterms:modified>
  <cp:category/>
  <cp:version/>
  <cp:contentType/>
  <cp:contentStatus/>
</cp:coreProperties>
</file>