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795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<sst xmlns="http://schemas.openxmlformats.org/spreadsheetml/2006/main" count="311" uniqueCount="140">
  <si>
    <t>Dział</t>
  </si>
  <si>
    <t>Rozdział</t>
  </si>
  <si>
    <t>§</t>
  </si>
  <si>
    <t>Wyszczególnienie</t>
  </si>
  <si>
    <t>ROLNICTWO I ŁOWIECTWO</t>
  </si>
  <si>
    <t>Dotacje celowe otrzymane z budżetu państwa  na zadania bieżące z zakresu administracji rządowej  oraz inne zadania zlecone ustawami realizowane przez powiat</t>
  </si>
  <si>
    <t>LEŚNICTWO</t>
  </si>
  <si>
    <t>Gospodarka leśna</t>
  </si>
  <si>
    <t>Wpływy z różnych opłat</t>
  </si>
  <si>
    <t>Pozostałe odsetki</t>
  </si>
  <si>
    <t>Wpływy z różnych dochodów</t>
  </si>
  <si>
    <t>GOSPODARKA MIESZKANIOWA</t>
  </si>
  <si>
    <t>Gospodarka gruntami i nieruchomościami</t>
  </si>
  <si>
    <t>Dochody z najmu i dzierżawy  składników majątkowych Skarbu Państwa , jednostek samorządu terytorialnego lub innych jednostek zaliczanych do sektora finansów publicznych oraz innych umów o podobnym charakterze.</t>
  </si>
  <si>
    <t xml:space="preserve">Dochody jednostek samorządu terytorialnego  związane z realizacją zadań  z zakresu administracji rządowej  oraz innych zadań zleconych ustawami </t>
  </si>
  <si>
    <t>DZIAŁALNOŚĆ USŁUGOWA</t>
  </si>
  <si>
    <t>Ośrodki dokumentacji geodezyjnej i kartograficznej</t>
  </si>
  <si>
    <t>Nadzór budowlany</t>
  </si>
  <si>
    <t>ADMINISTRACJA PUBLICZNA</t>
  </si>
  <si>
    <t>Starostwa Powiatowe</t>
  </si>
  <si>
    <t>DOCHODY OD OSÓB PRAWNYCH , OD OSÓB FIZYCZNYCH  I OD INNYCH JEDNOSTEK NIE POSIADAJĄCYCH OSOBOWOŚCI PRAWNEJ  ORAZ WYDATKI ZWIĄZANE Z ICH POBOREM</t>
  </si>
  <si>
    <t>Wpływy z innych opłat stanowiących dochody jednostek samorządu terytorialnego na podstawie ustaw</t>
  </si>
  <si>
    <t>Wpływy z opłaty komunikacyjnej</t>
  </si>
  <si>
    <t>Podatek dochodowy od osób fizycznych</t>
  </si>
  <si>
    <t>Podatek dochodowy od osób prawnych</t>
  </si>
  <si>
    <t>ROŻNE ROZLICZENIA</t>
  </si>
  <si>
    <t>Część oświatowa subwencji ogólnej dla jednostek samorządu terytorialnego</t>
  </si>
  <si>
    <t>Subwencje ogólne z budżetu państwa</t>
  </si>
  <si>
    <t>Część wyrównawcza subwencji ogólnej dla powiatów</t>
  </si>
  <si>
    <t>Część równoważąca subwencji ogólnej dla powiatów</t>
  </si>
  <si>
    <t>OŚWIATA I WYCHOWANIE</t>
  </si>
  <si>
    <t>Szkoły podstawowe specjalne</t>
  </si>
  <si>
    <t>Gimnazja</t>
  </si>
  <si>
    <t xml:space="preserve">Dotacje celowe otrzymane z gminy  na zadania bieżące  realizowane na podstawie  porozumień (umów)  między jst. </t>
  </si>
  <si>
    <t>Dowożenie uczniów do szkół</t>
  </si>
  <si>
    <t>Dotacje celowe otrzymane z gminy  na zadania bieżące  realizowane na podstawie  porozumień (umów)  między jednostkami samorządu terytorialnego</t>
  </si>
  <si>
    <t>Licea ogólnokształcące</t>
  </si>
  <si>
    <t>Szkoły zawodowe</t>
  </si>
  <si>
    <t>Wpływy z usług</t>
  </si>
  <si>
    <t>Dokształcanie i doskonalenie nauczycieli</t>
  </si>
  <si>
    <t>Dotacje celowe otrzymane  z gminy na zadania bieżące realizowane na podstawie porozumień (umów) między j s t.</t>
  </si>
  <si>
    <t>Pozostała działalność</t>
  </si>
  <si>
    <t>Dotacje celowe otrzymane z budżetu państwa  na realizację  bieżących zadań  własnych powiatu</t>
  </si>
  <si>
    <t>OCHRONA ZDROWIA</t>
  </si>
  <si>
    <t>Składki na ubezpieczenie zdrowotne  oraz świadczenia dla osób nie objętych  obowiązkiem ubezpieczenia zdrowotnego</t>
  </si>
  <si>
    <t>POMOC SPOŁECZNA</t>
  </si>
  <si>
    <t>Placówki opiekuńczo-wychowawcze</t>
  </si>
  <si>
    <t>Domy pomocy społecznej</t>
  </si>
  <si>
    <t>Powiatowe centra pomocy rodzinie</t>
  </si>
  <si>
    <t xml:space="preserve">Wpływy z różnych dochodów </t>
  </si>
  <si>
    <t>POZOSTAŁE ZADANIA W ZAKRESIE POLITYKI SPOŁECZNEJ</t>
  </si>
  <si>
    <t>Państwowy Fundusz Rehabilitacji Osób Niepełnosprawnych</t>
  </si>
  <si>
    <t>Powiatowe urzędy pracy</t>
  </si>
  <si>
    <t>Dotacje celowe otrzymane z powiatu na zadania bieżące realizowane na podstawie porozumień (umów) między jednostkami samorządu terytorialnego</t>
  </si>
  <si>
    <t>EDUKACYJNA OPIEKA WYCHOWAWCZA</t>
  </si>
  <si>
    <t>Świetlice szkolne</t>
  </si>
  <si>
    <t>Dotacje celowe otrzymane  z gminy  na zadania bieżące realizowane na podstawie porozumień (umów) między j.s.t.</t>
  </si>
  <si>
    <t>Poradnie psychologiczno-pedagogiczne , w tym  poradnie specjalistyczne</t>
  </si>
  <si>
    <t>Internaty i bursy szkolne</t>
  </si>
  <si>
    <t>Domy wczasów dziecięcych</t>
  </si>
  <si>
    <t>Pomoc materialna dla uczniów</t>
  </si>
  <si>
    <t>OGÓŁEM DOCHODY</t>
  </si>
  <si>
    <t xml:space="preserve">Dotacje celowe otrzymane z gminy na zadania bieżące  realizowane na podstawie  porozumień (umów)  między jst </t>
  </si>
  <si>
    <t>Dotacje celowe otrzymane z powiatu na zadania bieżące realizowane  na podstawie porozumień (umów) między j.s.t</t>
  </si>
  <si>
    <t>Dochody jednostek samorządu terytorialnego  związane z realizacją zadań  z zakresu administracji rządowej  oraz innych zadań zleconych ustawami</t>
  </si>
  <si>
    <t xml:space="preserve">R A Z E M </t>
  </si>
  <si>
    <t>Środki otrzymane od pozostałych jednostek zaliczanych do sektora finansów publicznych na realizację   zadań bieżących jednostek zaliczanych  do sektora finansów publicznych</t>
  </si>
  <si>
    <t>Dotacje celowe otrzymane z budżetu państwa  na realizację bieżących zadań własnych powiatu</t>
  </si>
  <si>
    <t>O10</t>
  </si>
  <si>
    <t>O20</t>
  </si>
  <si>
    <t>O420</t>
  </si>
  <si>
    <t>O690</t>
  </si>
  <si>
    <t>O750</t>
  </si>
  <si>
    <t>O830</t>
  </si>
  <si>
    <t>O920</t>
  </si>
  <si>
    <t>O970</t>
  </si>
  <si>
    <t>OO10</t>
  </si>
  <si>
    <t>OO20</t>
  </si>
  <si>
    <t>O2001</t>
  </si>
  <si>
    <t>Promocja jednostek samorządu terytorialnego</t>
  </si>
  <si>
    <t>Rodziny zastępcze</t>
  </si>
  <si>
    <t>O770</t>
  </si>
  <si>
    <t>Młodzieżowe ośrodki socjoterapii</t>
  </si>
  <si>
    <t>BEZPIECZEŃSTWO PUBLICZNE I OCHRONA PRZECIWPOŻAROWA</t>
  </si>
  <si>
    <t xml:space="preserve">Dotacje celowe otrzymane z gminy na zadania bieżące realizowane na podstawie porozumień (umów) między jednostkami  samorzadu terytorialnego </t>
  </si>
  <si>
    <t xml:space="preserve">Dotacje celowe otrzymane z gminy na inwestycje i zakupy inwestycyjne realizowane na podstawie  porozumień (umów) między jednostkami samorządu terytorialnego </t>
  </si>
  <si>
    <t>O490</t>
  </si>
  <si>
    <t>Wpływy z innych lokalnych opłat  pobieranych przez  jednostki samorządu terytorialnego  na podstawie odrębnych  ustaw</t>
  </si>
  <si>
    <t>Wpłaty z tytułu odpłatnego nabycia  prawa własnosci  oraz prawa uzytkowania  wieczystego nieruchomości</t>
  </si>
  <si>
    <t>O960</t>
  </si>
  <si>
    <t>GOSPODARKA KOMUNALNA I OCHRONA ŚRODOWISKA</t>
  </si>
  <si>
    <t>Wpływy i wydatki  związane z gromadzeniem środków  z opłat i kar za korzystanie ze środowiska</t>
  </si>
  <si>
    <t>Wpływy z innych lokalnych opłat  pobieranych przez  jednostki samorządu teryt.  na podstawie odrębnych  ustaw</t>
  </si>
  <si>
    <t>Otrzymane spadki,zapisy i darowizny w postaci pienieżnej</t>
  </si>
  <si>
    <t>Udział % w dochodach ogółem</t>
  </si>
  <si>
    <t>Obrona cywilna</t>
  </si>
  <si>
    <t>Środki otrzymane od pozostałych jednostek zaliczanych do sektora finansów publicznych na realizację   zadań bieżących jednostek zaliczanych  do sektora finan.publiczn.</t>
  </si>
  <si>
    <t>Wpłaty z tytułu odpłatnego nabycia  prawa własnosci  oraz prawa użytkowania  wieczystego nieruchomości</t>
  </si>
  <si>
    <t>Srodki na dofinansowanie  własnych zadań bieżących gmin (związków gmin),powiatów (zwiazków powiatów), samorządów województw,pozyskane z innych źródeł</t>
  </si>
  <si>
    <t>O870</t>
  </si>
  <si>
    <t>Wpływy z wpłat gmin i powiatów na rzecz innych jst oraz związków gmin lub związków powiatów na dofinansowanie zadań bieżących</t>
  </si>
  <si>
    <t>Wpływy z wpłat gmin i powiatów na rzecz innych jednostek samorządu  terytorialnego oraz związków gmin lub związków powiatów na dofinansowanie zadań  bieżących</t>
  </si>
  <si>
    <t>Wpływy ze sprzedaży składników majątkowych</t>
  </si>
  <si>
    <t>O1095</t>
  </si>
  <si>
    <t>O910</t>
  </si>
  <si>
    <t>Odsetki od nieterminowych wpłat z tytułu podatków i opłat</t>
  </si>
  <si>
    <t>% (kol 7:6)</t>
  </si>
  <si>
    <t xml:space="preserve">Środki z Funduszu Pracy otrzymane przez powiat z przeznaczeniem na finansowanie kosztów wynagrodzenia i składek na ubezpieczenia społeczne pracowników powiatowego urzędu pracy </t>
  </si>
  <si>
    <t>Środki na dofinansowanie własnych zadań bieżących gmin (związków gmin),powiatów (związków powiatów),samorządów województw, pozyskane z innych źródeł</t>
  </si>
  <si>
    <t>Realizacja zadań wymagających stosowania specjalnej organizacji  nauki i metod pracy dla dzieci i młodzieży w szkołach podstawowych,gimnazjach,liceach ogólnokształcących liceach profilowanych i szkołach zawodowych oraz szkołach artystycznych</t>
  </si>
  <si>
    <t>Dochody z najmu i dzierżawy  składników majątkowych Skarbu Państwa , jednostek samorządu terytorialnego lub innych jednostek zaliczanych do sektora finansów publicznych oraz innych umów o podobnym charakterze</t>
  </si>
  <si>
    <t>Dochody z najmu i dzierżawy  składników majątkowych Skarbu Państwa , jst lub innych jednostek zaliczanych do sektora finansów publiczn.oraz innych umów o podobnym charakterze</t>
  </si>
  <si>
    <t>Dochody z najmu i dzierżawy  składników majątkowych Skarbu Państwa ,  jednostek samorządu terytorialnego lub innych jednostek zaliczanych do sektora finansów publicznych oraz innych umów o podobnym charakterze</t>
  </si>
  <si>
    <t>Dochody z najmu i dzierżawy  składników majątkowych Skarbu Państwa  ,jednostek samorządu terytorialnego lub innych jednostek zaliczanych do sektora finansów publicznych oraz innych umów o podobnym charakterze</t>
  </si>
  <si>
    <t xml:space="preserve">                             WEDŁUG ŹRÓDEŁ I DZIAŁÓW KLASYFIKACJI BUDŻETOWEJ                  (w zł)</t>
  </si>
  <si>
    <t xml:space="preserve">                                                        z tego: dochody bieżące</t>
  </si>
  <si>
    <t xml:space="preserve">                                                                     dochody majatkowe</t>
  </si>
  <si>
    <t>Środki na dofinansowanie własnych zadań bieżących gmin (związkwów gmin),powiatów(związków powiatów), samorządów województw, pozyskane z innych źródeł</t>
  </si>
  <si>
    <t xml:space="preserve"> </t>
  </si>
  <si>
    <t>Kwalifikacja wojskowa</t>
  </si>
  <si>
    <t>Pozostałe wydatki obronne</t>
  </si>
  <si>
    <t>Szkoły zawodowe specjalne</t>
  </si>
  <si>
    <t xml:space="preserve">Dotacje celowe otrzymane z gminy na inwestycje  i zakupy  inwestycyjne realizowane na podstawie  porozumień (umów) między jednostkami samorządu terytorialnego </t>
  </si>
  <si>
    <t>OBRONA NARODOWA</t>
  </si>
  <si>
    <t>O650</t>
  </si>
  <si>
    <t>Wpływy z opłat za wydanie prawa jazdy</t>
  </si>
  <si>
    <t>Wpływy  z opłat za wydanie prawa jazdy</t>
  </si>
  <si>
    <t>O550</t>
  </si>
  <si>
    <t>Wpływy z opłat z tytuł wieczystego użytkowania nieruchomości</t>
  </si>
  <si>
    <t>Plan na 2016 rok wg uchwały budżetowej</t>
  </si>
  <si>
    <t>Plan na 2016 rok po zmianach</t>
  </si>
  <si>
    <t>Wykonanie na 31.03.2016r.</t>
  </si>
  <si>
    <t>WYMIAR SPRAWIEDLIWOŚCI</t>
  </si>
  <si>
    <t>Nieodpłatna pomoc prawna</t>
  </si>
  <si>
    <t>Udziały powiatów w podatkach stanowiących dochód budżetu państwa</t>
  </si>
  <si>
    <t>Wpływey z różnych dochodów</t>
  </si>
  <si>
    <t>Zadania w zakresie upowszechniania turystyki</t>
  </si>
  <si>
    <t>TURYSTYKA</t>
  </si>
  <si>
    <t>Wpływy ze sprzedaży skłądników majątkowych</t>
  </si>
  <si>
    <t xml:space="preserve">           DOCHODY  POWIATU  PLANOWANE DO REALIZACJI I ZREALIZOWANE W I KW.  W 2016 ROKU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</si>
</sst>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"/>
    <numFmt numFmtId="171" formatCode="0.00000"/>
    <numFmt numFmtId="172" formatCode="0.0000"/>
    <numFmt numFmtId="173" formatCode="0.000"/>
    <numFmt numFmtId="174" formatCode="0.00000000"/>
    <numFmt numFmtId="175" formatCode="0.0000000"/>
    <numFmt numFmtId="176" formatCode="_-* #,##0.000\ _z_ł_-;\-* #,##0.000\ _z_ł_-;_-* &quot;-&quot;??\ _z_ł_-;_-@_-"/>
    <numFmt numFmtId="177" formatCode="_-* #,##0.0000\ _z_ł_-;\-* #,##0.0000\ _z_ł_-;_-* &quot;-&quot;??\ _z_ł_-;_-@_-"/>
    <numFmt numFmtId="178" formatCode="_-* #,##0.00000\ _z_ł_-;\-* #,##0.00000\ _z_ł_-;_-* &quot;-&quot;??\ _z_ł_-;_-@_-"/>
  </numFmts>
  <fonts count="43">
    <font>
      <sz val="10"/>
      <name val="Arial"/>
      <family val="0"/>
    </font>
    <font>
      <b/>
      <sz val="11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69" fontId="0" fillId="0" borderId="0" xfId="0" applyNumberFormat="1" applyAlignment="1">
      <alignment/>
    </xf>
    <xf numFmtId="169" fontId="2" fillId="0" borderId="0" xfId="0" applyNumberFormat="1" applyFont="1" applyAlignment="1">
      <alignment/>
    </xf>
    <xf numFmtId="169" fontId="0" fillId="0" borderId="0" xfId="42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  <xf numFmtId="169" fontId="6" fillId="0" borderId="13" xfId="42" applyNumberFormat="1" applyFont="1" applyBorder="1" applyAlignment="1">
      <alignment wrapText="1"/>
    </xf>
    <xf numFmtId="43" fontId="6" fillId="0" borderId="13" xfId="42" applyFont="1" applyBorder="1" applyAlignment="1">
      <alignment wrapText="1"/>
    </xf>
    <xf numFmtId="43" fontId="6" fillId="0" borderId="14" xfId="42" applyFont="1" applyBorder="1" applyAlignment="1">
      <alignment wrapText="1"/>
    </xf>
    <xf numFmtId="169" fontId="7" fillId="0" borderId="13" xfId="42" applyNumberFormat="1" applyFont="1" applyBorder="1" applyAlignment="1">
      <alignment wrapText="1"/>
    </xf>
    <xf numFmtId="169" fontId="7" fillId="0" borderId="13" xfId="42" applyNumberFormat="1" applyFont="1" applyBorder="1" applyAlignment="1">
      <alignment horizontal="center" wrapText="1"/>
    </xf>
    <xf numFmtId="169" fontId="6" fillId="0" borderId="13" xfId="42" applyNumberFormat="1" applyFont="1" applyBorder="1" applyAlignment="1">
      <alignment horizontal="center" wrapText="1"/>
    </xf>
    <xf numFmtId="169" fontId="6" fillId="0" borderId="15" xfId="42" applyNumberFormat="1" applyFont="1" applyBorder="1" applyAlignment="1">
      <alignment horizontal="center" wrapText="1"/>
    </xf>
    <xf numFmtId="169" fontId="6" fillId="0" borderId="15" xfId="42" applyNumberFormat="1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8" fillId="0" borderId="13" xfId="0" applyFont="1" applyBorder="1" applyAlignment="1">
      <alignment/>
    </xf>
    <xf numFmtId="0" fontId="8" fillId="0" borderId="0" xfId="0" applyFont="1" applyAlignment="1">
      <alignment/>
    </xf>
    <xf numFmtId="43" fontId="7" fillId="0" borderId="13" xfId="42" applyFont="1" applyBorder="1" applyAlignment="1">
      <alignment wrapText="1"/>
    </xf>
    <xf numFmtId="43" fontId="6" fillId="0" borderId="13" xfId="42" applyFont="1" applyBorder="1" applyAlignment="1">
      <alignment wrapText="1"/>
    </xf>
    <xf numFmtId="43" fontId="6" fillId="0" borderId="15" xfId="42" applyFont="1" applyBorder="1" applyAlignment="1">
      <alignment wrapText="1"/>
    </xf>
    <xf numFmtId="169" fontId="6" fillId="0" borderId="13" xfId="42" applyNumberFormat="1" applyFont="1" applyBorder="1" applyAlignment="1">
      <alignment vertical="center" wrapText="1"/>
    </xf>
    <xf numFmtId="0" fontId="7" fillId="0" borderId="13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vertical="top" wrapText="1"/>
    </xf>
    <xf numFmtId="169" fontId="7" fillId="0" borderId="18" xfId="42" applyNumberFormat="1" applyFont="1" applyBorder="1" applyAlignment="1">
      <alignment horizontal="center" wrapText="1"/>
    </xf>
    <xf numFmtId="169" fontId="6" fillId="0" borderId="15" xfId="0" applyNumberFormat="1" applyFont="1" applyBorder="1" applyAlignment="1">
      <alignment horizontal="center"/>
    </xf>
    <xf numFmtId="169" fontId="6" fillId="0" borderId="13" xfId="42" applyNumberFormat="1" applyFont="1" applyBorder="1" applyAlignment="1">
      <alignment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169" fontId="6" fillId="0" borderId="13" xfId="42" applyNumberFormat="1" applyFont="1" applyBorder="1" applyAlignment="1">
      <alignment horizontal="center" wrapText="1"/>
    </xf>
    <xf numFmtId="43" fontId="7" fillId="0" borderId="19" xfId="42" applyFont="1" applyBorder="1" applyAlignment="1">
      <alignment wrapText="1"/>
    </xf>
    <xf numFmtId="43" fontId="6" fillId="0" borderId="20" xfId="42" applyFont="1" applyBorder="1" applyAlignment="1">
      <alignment wrapText="1"/>
    </xf>
    <xf numFmtId="43" fontId="7" fillId="0" borderId="14" xfId="42" applyFont="1" applyBorder="1" applyAlignment="1">
      <alignment wrapText="1"/>
    </xf>
    <xf numFmtId="43" fontId="7" fillId="0" borderId="21" xfId="42" applyFont="1" applyBorder="1" applyAlignment="1">
      <alignment wrapText="1"/>
    </xf>
    <xf numFmtId="43" fontId="6" fillId="0" borderId="22" xfId="42" applyFont="1" applyBorder="1" applyAlignment="1">
      <alignment wrapText="1"/>
    </xf>
    <xf numFmtId="43" fontId="6" fillId="0" borderId="14" xfId="42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2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4.57421875" style="0" customWidth="1"/>
    <col min="2" max="2" width="7.8515625" style="0" customWidth="1"/>
    <col min="3" max="3" width="6.421875" style="0" customWidth="1"/>
    <col min="4" max="4" width="50.57421875" style="0" customWidth="1"/>
    <col min="5" max="7" width="11.7109375" style="0" customWidth="1"/>
    <col min="8" max="8" width="9.57421875" style="0" customWidth="1"/>
    <col min="9" max="9" width="9.8515625" style="0" customWidth="1"/>
  </cols>
  <sheetData>
    <row r="1" spans="1:9" ht="12.75" customHeight="1">
      <c r="A1" s="49" t="s">
        <v>139</v>
      </c>
      <c r="B1" s="49"/>
      <c r="C1" s="49"/>
      <c r="D1" s="49"/>
      <c r="E1" s="49"/>
      <c r="F1" s="49"/>
      <c r="G1" s="49"/>
      <c r="H1" s="49"/>
      <c r="I1" s="49"/>
    </row>
    <row r="2" spans="1:9" ht="15.75" customHeight="1" thickBot="1">
      <c r="A2" s="50" t="s">
        <v>114</v>
      </c>
      <c r="B2" s="50"/>
      <c r="C2" s="50"/>
      <c r="D2" s="50"/>
      <c r="E2" s="50"/>
      <c r="F2" s="50"/>
      <c r="G2" s="50"/>
      <c r="H2" s="50"/>
      <c r="I2" s="50"/>
    </row>
    <row r="3" spans="1:9" ht="54" customHeight="1">
      <c r="A3" s="5" t="s">
        <v>0</v>
      </c>
      <c r="B3" s="4" t="s">
        <v>1</v>
      </c>
      <c r="C3" s="4" t="s">
        <v>2</v>
      </c>
      <c r="D3" s="4" t="s">
        <v>3</v>
      </c>
      <c r="E3" s="4" t="s">
        <v>129</v>
      </c>
      <c r="F3" s="4" t="s">
        <v>130</v>
      </c>
      <c r="G3" s="4" t="s">
        <v>131</v>
      </c>
      <c r="H3" s="4" t="s">
        <v>106</v>
      </c>
      <c r="I3" s="6" t="s">
        <v>94</v>
      </c>
    </row>
    <row r="4" spans="1:9" ht="12.75" customHeight="1">
      <c r="A4" s="39">
        <v>1</v>
      </c>
      <c r="B4" s="40">
        <v>2</v>
      </c>
      <c r="C4" s="40">
        <v>3</v>
      </c>
      <c r="D4" s="40">
        <v>4</v>
      </c>
      <c r="E4" s="40">
        <v>5</v>
      </c>
      <c r="F4" s="40">
        <v>6</v>
      </c>
      <c r="G4" s="40">
        <v>7</v>
      </c>
      <c r="H4" s="40">
        <v>8</v>
      </c>
      <c r="I4" s="41">
        <v>9</v>
      </c>
    </row>
    <row r="5" spans="1:9" ht="13.5" customHeight="1">
      <c r="A5" s="16" t="s">
        <v>68</v>
      </c>
      <c r="B5" s="17"/>
      <c r="C5" s="18"/>
      <c r="D5" s="18" t="s">
        <v>4</v>
      </c>
      <c r="E5" s="8">
        <f aca="true" t="shared" si="0" ref="E5:G6">E6</f>
        <v>22132</v>
      </c>
      <c r="F5" s="8">
        <f t="shared" si="0"/>
        <v>22132</v>
      </c>
      <c r="G5" s="8">
        <f t="shared" si="0"/>
        <v>5532</v>
      </c>
      <c r="H5" s="9">
        <f>(G5/F5)*100</f>
        <v>24.995481655521417</v>
      </c>
      <c r="I5" s="10">
        <f>SUM((G5/17070999)*100)</f>
        <v>0.03240583635439261</v>
      </c>
    </row>
    <row r="6" spans="1:9" ht="12.75" customHeight="1">
      <c r="A6" s="19"/>
      <c r="B6" s="20" t="s">
        <v>103</v>
      </c>
      <c r="C6" s="20"/>
      <c r="D6" s="21" t="s">
        <v>41</v>
      </c>
      <c r="E6" s="11">
        <f t="shared" si="0"/>
        <v>22132</v>
      </c>
      <c r="F6" s="11">
        <f t="shared" si="0"/>
        <v>22132</v>
      </c>
      <c r="G6" s="11">
        <f t="shared" si="0"/>
        <v>5532</v>
      </c>
      <c r="H6" s="28">
        <f>(G6/F6)*100</f>
        <v>24.995481655521417</v>
      </c>
      <c r="I6" s="45">
        <f>SUM((G6/17070999)*100)</f>
        <v>0.03240583635439261</v>
      </c>
    </row>
    <row r="7" spans="1:9" ht="38.25" customHeight="1">
      <c r="A7" s="19"/>
      <c r="B7" s="20"/>
      <c r="C7" s="20">
        <v>2110</v>
      </c>
      <c r="D7" s="21" t="s">
        <v>5</v>
      </c>
      <c r="E7" s="11">
        <v>22132</v>
      </c>
      <c r="F7" s="11">
        <v>22132</v>
      </c>
      <c r="G7" s="11">
        <v>5532</v>
      </c>
      <c r="H7" s="28">
        <f aca="true" t="shared" si="1" ref="H7:H67">(G7/F7)*100</f>
        <v>24.995481655521417</v>
      </c>
      <c r="I7" s="45">
        <f aca="true" t="shared" si="2" ref="I7:I67">SUM((G7/17070999)*100)</f>
        <v>0.03240583635439261</v>
      </c>
    </row>
    <row r="8" spans="1:9" ht="12.75">
      <c r="A8" s="16" t="s">
        <v>69</v>
      </c>
      <c r="B8" s="17"/>
      <c r="C8" s="17"/>
      <c r="D8" s="18" t="s">
        <v>6</v>
      </c>
      <c r="E8" s="8">
        <f aca="true" t="shared" si="3" ref="E8:G9">E9</f>
        <v>120000</v>
      </c>
      <c r="F8" s="8">
        <f t="shared" si="3"/>
        <v>120000</v>
      </c>
      <c r="G8" s="8">
        <f t="shared" si="3"/>
        <v>30640.83</v>
      </c>
      <c r="H8" s="29">
        <f t="shared" si="1"/>
        <v>25.534025</v>
      </c>
      <c r="I8" s="48">
        <f t="shared" si="2"/>
        <v>0.17949055002580694</v>
      </c>
    </row>
    <row r="9" spans="1:9" ht="12.75">
      <c r="A9" s="19"/>
      <c r="B9" s="20" t="s">
        <v>78</v>
      </c>
      <c r="C9" s="20"/>
      <c r="D9" s="21" t="s">
        <v>7</v>
      </c>
      <c r="E9" s="11">
        <f t="shared" si="3"/>
        <v>120000</v>
      </c>
      <c r="F9" s="11">
        <f t="shared" si="3"/>
        <v>120000</v>
      </c>
      <c r="G9" s="11">
        <f t="shared" si="3"/>
        <v>30640.83</v>
      </c>
      <c r="H9" s="28">
        <f t="shared" si="1"/>
        <v>25.534025</v>
      </c>
      <c r="I9" s="45">
        <f t="shared" si="2"/>
        <v>0.17949055002580694</v>
      </c>
    </row>
    <row r="10" spans="1:9" ht="34.5" customHeight="1">
      <c r="A10" s="19"/>
      <c r="B10" s="20"/>
      <c r="C10" s="20">
        <v>2460</v>
      </c>
      <c r="D10" s="21" t="s">
        <v>66</v>
      </c>
      <c r="E10" s="11">
        <v>120000</v>
      </c>
      <c r="F10" s="11">
        <v>120000</v>
      </c>
      <c r="G10" s="11">
        <v>30640.83</v>
      </c>
      <c r="H10" s="28">
        <f t="shared" si="1"/>
        <v>25.534025</v>
      </c>
      <c r="I10" s="45">
        <f t="shared" si="2"/>
        <v>0.17949055002580694</v>
      </c>
    </row>
    <row r="11" spans="1:9" ht="13.5" customHeight="1">
      <c r="A11" s="22">
        <v>630</v>
      </c>
      <c r="B11" s="23"/>
      <c r="C11" s="23"/>
      <c r="D11" s="24" t="s">
        <v>137</v>
      </c>
      <c r="E11" s="38">
        <v>0</v>
      </c>
      <c r="F11" s="38">
        <v>0</v>
      </c>
      <c r="G11" s="38">
        <f>G12</f>
        <v>8130</v>
      </c>
      <c r="H11" s="28">
        <v>0</v>
      </c>
      <c r="I11" s="45">
        <f t="shared" si="2"/>
        <v>0.047624629349459865</v>
      </c>
    </row>
    <row r="12" spans="1:9" ht="15" customHeight="1">
      <c r="A12" s="19"/>
      <c r="B12" s="20">
        <v>63003</v>
      </c>
      <c r="C12" s="20"/>
      <c r="D12" s="21" t="s">
        <v>136</v>
      </c>
      <c r="E12" s="11">
        <v>0</v>
      </c>
      <c r="F12" s="11">
        <v>0</v>
      </c>
      <c r="G12" s="11">
        <f>G13</f>
        <v>8130</v>
      </c>
      <c r="H12" s="28">
        <v>0</v>
      </c>
      <c r="I12" s="45">
        <f t="shared" si="2"/>
        <v>0.047624629349459865</v>
      </c>
    </row>
    <row r="13" spans="1:9" ht="13.5" customHeight="1">
      <c r="A13" s="19"/>
      <c r="B13" s="20"/>
      <c r="C13" s="20" t="s">
        <v>75</v>
      </c>
      <c r="D13" s="21" t="s">
        <v>10</v>
      </c>
      <c r="E13" s="11">
        <v>0</v>
      </c>
      <c r="F13" s="11">
        <v>0</v>
      </c>
      <c r="G13" s="11">
        <v>8130</v>
      </c>
      <c r="H13" s="28">
        <v>0</v>
      </c>
      <c r="I13" s="45">
        <f t="shared" si="2"/>
        <v>0.047624629349459865</v>
      </c>
    </row>
    <row r="14" spans="1:9" ht="12.75">
      <c r="A14" s="16">
        <v>700</v>
      </c>
      <c r="B14" s="17"/>
      <c r="C14" s="17"/>
      <c r="D14" s="18" t="s">
        <v>11</v>
      </c>
      <c r="E14" s="8">
        <f>E15</f>
        <v>1710864</v>
      </c>
      <c r="F14" s="8">
        <f>F15</f>
        <v>1869614</v>
      </c>
      <c r="G14" s="8">
        <f>G15</f>
        <v>1093665</v>
      </c>
      <c r="H14" s="29">
        <f t="shared" si="1"/>
        <v>58.49683410586356</v>
      </c>
      <c r="I14" s="48">
        <f t="shared" si="2"/>
        <v>6.406567067340347</v>
      </c>
    </row>
    <row r="15" spans="1:9" ht="12.75" customHeight="1">
      <c r="A15" s="19"/>
      <c r="B15" s="20">
        <v>70005</v>
      </c>
      <c r="C15" s="20"/>
      <c r="D15" s="21" t="s">
        <v>12</v>
      </c>
      <c r="E15" s="11">
        <f>E16+E17+E19+E20+E21</f>
        <v>1710864</v>
      </c>
      <c r="F15" s="11">
        <f>F16+F17+F19+F20+F21</f>
        <v>1869614</v>
      </c>
      <c r="G15" s="11">
        <f>G16+G17+G19+G20+G21+G18</f>
        <v>1093665</v>
      </c>
      <c r="H15" s="28">
        <f t="shared" si="1"/>
        <v>58.49683410586356</v>
      </c>
      <c r="I15" s="45">
        <f t="shared" si="2"/>
        <v>6.406567067340347</v>
      </c>
    </row>
    <row r="16" spans="1:9" ht="12.75" customHeight="1">
      <c r="A16" s="19"/>
      <c r="B16" s="20"/>
      <c r="C16" s="20" t="s">
        <v>127</v>
      </c>
      <c r="D16" s="21" t="s">
        <v>128</v>
      </c>
      <c r="E16" s="11">
        <v>666</v>
      </c>
      <c r="F16" s="11">
        <v>666</v>
      </c>
      <c r="G16" s="11">
        <v>666</v>
      </c>
      <c r="H16" s="28">
        <f t="shared" si="1"/>
        <v>100</v>
      </c>
      <c r="I16" s="45">
        <f t="shared" si="2"/>
        <v>0.003901353400583059</v>
      </c>
    </row>
    <row r="17" spans="1:9" ht="36" customHeight="1">
      <c r="A17" s="19"/>
      <c r="B17" s="20"/>
      <c r="C17" s="20" t="s">
        <v>72</v>
      </c>
      <c r="D17" s="21" t="s">
        <v>110</v>
      </c>
      <c r="E17" s="11">
        <v>14300</v>
      </c>
      <c r="F17" s="11">
        <v>14300</v>
      </c>
      <c r="G17" s="11">
        <v>6109</v>
      </c>
      <c r="H17" s="28">
        <f t="shared" si="1"/>
        <v>42.72027972027972</v>
      </c>
      <c r="I17" s="45">
        <f t="shared" si="2"/>
        <v>0.03578583772396683</v>
      </c>
    </row>
    <row r="18" spans="1:9" ht="14.25" customHeight="1">
      <c r="A18" s="19"/>
      <c r="B18" s="20"/>
      <c r="C18" s="20" t="s">
        <v>99</v>
      </c>
      <c r="D18" s="21" t="s">
        <v>138</v>
      </c>
      <c r="E18" s="11">
        <v>0</v>
      </c>
      <c r="F18" s="11">
        <v>0</v>
      </c>
      <c r="G18" s="11">
        <v>813</v>
      </c>
      <c r="H18" s="28">
        <v>0</v>
      </c>
      <c r="I18" s="45">
        <f t="shared" si="2"/>
        <v>0.004762462934945986</v>
      </c>
    </row>
    <row r="19" spans="1:9" ht="24" customHeight="1">
      <c r="A19" s="19"/>
      <c r="B19" s="20"/>
      <c r="C19" s="20" t="s">
        <v>81</v>
      </c>
      <c r="D19" s="21" t="s">
        <v>97</v>
      </c>
      <c r="E19" s="12">
        <v>1074261</v>
      </c>
      <c r="F19" s="12">
        <v>1074261</v>
      </c>
      <c r="G19" s="12">
        <v>960000</v>
      </c>
      <c r="H19" s="28">
        <f t="shared" si="1"/>
        <v>89.36375796943202</v>
      </c>
      <c r="I19" s="45">
        <f t="shared" si="2"/>
        <v>5.623572469308915</v>
      </c>
    </row>
    <row r="20" spans="1:9" ht="36.75" customHeight="1">
      <c r="A20" s="19"/>
      <c r="B20" s="20"/>
      <c r="C20" s="20">
        <v>2110</v>
      </c>
      <c r="D20" s="21" t="s">
        <v>5</v>
      </c>
      <c r="E20" s="12">
        <v>145387</v>
      </c>
      <c r="F20" s="12">
        <v>145387</v>
      </c>
      <c r="G20" s="12">
        <v>47982</v>
      </c>
      <c r="H20" s="28">
        <f t="shared" si="1"/>
        <v>33.00295074525232</v>
      </c>
      <c r="I20" s="45">
        <f t="shared" si="2"/>
        <v>0.2810731814816462</v>
      </c>
    </row>
    <row r="21" spans="1:9" ht="24" customHeight="1">
      <c r="A21" s="19"/>
      <c r="B21" s="20"/>
      <c r="C21" s="20">
        <v>2360</v>
      </c>
      <c r="D21" s="21" t="s">
        <v>14</v>
      </c>
      <c r="E21" s="11">
        <v>476250</v>
      </c>
      <c r="F21" s="11">
        <v>635000</v>
      </c>
      <c r="G21" s="11">
        <v>78095</v>
      </c>
      <c r="H21" s="28">
        <f t="shared" si="1"/>
        <v>12.298425196850394</v>
      </c>
      <c r="I21" s="45">
        <f t="shared" si="2"/>
        <v>0.4574717624902913</v>
      </c>
    </row>
    <row r="22" spans="1:9" ht="12.75">
      <c r="A22" s="16">
        <v>710</v>
      </c>
      <c r="B22" s="17"/>
      <c r="C22" s="17"/>
      <c r="D22" s="18" t="s">
        <v>15</v>
      </c>
      <c r="E22" s="8">
        <f>E23+E29</f>
        <v>1140484</v>
      </c>
      <c r="F22" s="8">
        <f>F23+F29</f>
        <v>1140484</v>
      </c>
      <c r="G22" s="8">
        <f>G23+G29</f>
        <v>295344.4</v>
      </c>
      <c r="H22" s="29">
        <f t="shared" si="1"/>
        <v>25.896408893066454</v>
      </c>
      <c r="I22" s="48">
        <f t="shared" si="2"/>
        <v>1.730094413338083</v>
      </c>
    </row>
    <row r="23" spans="1:9" ht="12.75">
      <c r="A23" s="19"/>
      <c r="B23" s="20">
        <v>71012</v>
      </c>
      <c r="C23" s="20"/>
      <c r="D23" s="21" t="s">
        <v>16</v>
      </c>
      <c r="E23" s="11">
        <f>E25+E27+E28+E24+E26</f>
        <v>687548</v>
      </c>
      <c r="F23" s="11">
        <f>F25+F27+F28+F24+F26</f>
        <v>687548</v>
      </c>
      <c r="G23" s="11">
        <f>G25+G27+G28+G24+G26</f>
        <v>165559.4</v>
      </c>
      <c r="H23" s="28">
        <f t="shared" si="1"/>
        <v>24.079686072826913</v>
      </c>
      <c r="I23" s="45">
        <f t="shared" si="2"/>
        <v>0.9698284207034398</v>
      </c>
    </row>
    <row r="24" spans="1:9" ht="12.75">
      <c r="A24" s="19"/>
      <c r="B24" s="20"/>
      <c r="C24" s="20" t="s">
        <v>71</v>
      </c>
      <c r="D24" s="21" t="s">
        <v>8</v>
      </c>
      <c r="E24" s="11">
        <v>550000</v>
      </c>
      <c r="F24" s="11">
        <v>550000</v>
      </c>
      <c r="G24" s="11">
        <v>133678</v>
      </c>
      <c r="H24" s="28">
        <f t="shared" si="1"/>
        <v>24.30509090909091</v>
      </c>
      <c r="I24" s="45">
        <f t="shared" si="2"/>
        <v>0.7830707505752885</v>
      </c>
    </row>
    <row r="25" spans="1:9" ht="12.75">
      <c r="A25" s="19"/>
      <c r="B25" s="20"/>
      <c r="C25" s="20" t="s">
        <v>74</v>
      </c>
      <c r="D25" s="21" t="s">
        <v>9</v>
      </c>
      <c r="E25" s="11">
        <v>350</v>
      </c>
      <c r="F25" s="11">
        <v>350</v>
      </c>
      <c r="G25" s="11">
        <v>82</v>
      </c>
      <c r="H25" s="28">
        <f t="shared" si="1"/>
        <v>23.42857142857143</v>
      </c>
      <c r="I25" s="45">
        <f t="shared" si="2"/>
        <v>0.00048034681508680305</v>
      </c>
    </row>
    <row r="26" spans="1:9" ht="12.75">
      <c r="A26" s="19"/>
      <c r="B26" s="20"/>
      <c r="C26" s="20" t="s">
        <v>104</v>
      </c>
      <c r="D26" s="21" t="s">
        <v>105</v>
      </c>
      <c r="E26" s="11">
        <v>0</v>
      </c>
      <c r="F26" s="11">
        <v>0</v>
      </c>
      <c r="G26" s="11">
        <v>0</v>
      </c>
      <c r="H26" s="28">
        <v>0</v>
      </c>
      <c r="I26" s="45">
        <f t="shared" si="2"/>
        <v>0</v>
      </c>
    </row>
    <row r="27" spans="1:9" ht="12.75">
      <c r="A27" s="19"/>
      <c r="B27" s="20"/>
      <c r="C27" s="20" t="s">
        <v>75</v>
      </c>
      <c r="D27" s="21" t="s">
        <v>10</v>
      </c>
      <c r="E27" s="11">
        <v>14000</v>
      </c>
      <c r="F27" s="11">
        <v>14000</v>
      </c>
      <c r="G27" s="11">
        <v>3578.4</v>
      </c>
      <c r="H27" s="28">
        <f t="shared" si="1"/>
        <v>25.56</v>
      </c>
      <c r="I27" s="45">
        <f t="shared" si="2"/>
        <v>0.02096186637934898</v>
      </c>
    </row>
    <row r="28" spans="1:9" ht="36.75" customHeight="1">
      <c r="A28" s="19"/>
      <c r="B28" s="20"/>
      <c r="C28" s="20">
        <v>2110</v>
      </c>
      <c r="D28" s="21" t="s">
        <v>5</v>
      </c>
      <c r="E28" s="11">
        <v>123198</v>
      </c>
      <c r="F28" s="11">
        <v>123198</v>
      </c>
      <c r="G28" s="11">
        <v>28221</v>
      </c>
      <c r="H28" s="28">
        <f t="shared" si="1"/>
        <v>22.907027711488823</v>
      </c>
      <c r="I28" s="45">
        <f t="shared" si="2"/>
        <v>0.1653154569337155</v>
      </c>
    </row>
    <row r="29" spans="1:9" ht="12.75">
      <c r="A29" s="19"/>
      <c r="B29" s="20">
        <v>71015</v>
      </c>
      <c r="C29" s="20"/>
      <c r="D29" s="21" t="s">
        <v>17</v>
      </c>
      <c r="E29" s="11">
        <f>E31+E32+E33+E30</f>
        <v>452936</v>
      </c>
      <c r="F29" s="11">
        <f>F31+F32+F33+F30</f>
        <v>452936</v>
      </c>
      <c r="G29" s="11">
        <f>G31+G32+G33+G30</f>
        <v>129785</v>
      </c>
      <c r="H29" s="28">
        <f t="shared" si="1"/>
        <v>28.654158644929968</v>
      </c>
      <c r="I29" s="45">
        <f t="shared" si="2"/>
        <v>0.7602659926346431</v>
      </c>
    </row>
    <row r="30" spans="1:9" ht="12.75">
      <c r="A30" s="19"/>
      <c r="B30" s="20"/>
      <c r="C30" s="20" t="s">
        <v>71</v>
      </c>
      <c r="D30" s="21" t="s">
        <v>8</v>
      </c>
      <c r="E30" s="11">
        <v>100</v>
      </c>
      <c r="F30" s="11">
        <v>100</v>
      </c>
      <c r="G30" s="11">
        <v>80</v>
      </c>
      <c r="H30" s="28">
        <f t="shared" si="1"/>
        <v>80</v>
      </c>
      <c r="I30" s="45">
        <f t="shared" si="2"/>
        <v>0.00046863103910907617</v>
      </c>
    </row>
    <row r="31" spans="1:9" ht="12.75">
      <c r="A31" s="19"/>
      <c r="B31" s="20"/>
      <c r="C31" s="20" t="s">
        <v>74</v>
      </c>
      <c r="D31" s="21" t="s">
        <v>9</v>
      </c>
      <c r="E31" s="11">
        <v>150</v>
      </c>
      <c r="F31" s="11">
        <v>150</v>
      </c>
      <c r="G31" s="11">
        <v>39</v>
      </c>
      <c r="H31" s="28">
        <f t="shared" si="1"/>
        <v>26</v>
      </c>
      <c r="I31" s="45">
        <f t="shared" si="2"/>
        <v>0.00022845763156567465</v>
      </c>
    </row>
    <row r="32" spans="1:9" ht="12.75">
      <c r="A32" s="19"/>
      <c r="B32" s="20"/>
      <c r="C32" s="20" t="s">
        <v>75</v>
      </c>
      <c r="D32" s="21" t="s">
        <v>10</v>
      </c>
      <c r="E32" s="11">
        <v>100</v>
      </c>
      <c r="F32" s="11">
        <v>100</v>
      </c>
      <c r="G32" s="11">
        <v>24</v>
      </c>
      <c r="H32" s="28">
        <f t="shared" si="1"/>
        <v>24</v>
      </c>
      <c r="I32" s="45">
        <f t="shared" si="2"/>
        <v>0.00014058931173272285</v>
      </c>
    </row>
    <row r="33" spans="1:9" ht="35.25" customHeight="1">
      <c r="A33" s="19"/>
      <c r="B33" s="20"/>
      <c r="C33" s="20">
        <v>2110</v>
      </c>
      <c r="D33" s="21" t="s">
        <v>5</v>
      </c>
      <c r="E33" s="11">
        <v>452586</v>
      </c>
      <c r="F33" s="11">
        <v>452586</v>
      </c>
      <c r="G33" s="11">
        <v>129642</v>
      </c>
      <c r="H33" s="28">
        <f t="shared" si="1"/>
        <v>28.644721666158475</v>
      </c>
      <c r="I33" s="45">
        <f t="shared" si="2"/>
        <v>0.7594283146522356</v>
      </c>
    </row>
    <row r="34" spans="1:9" ht="12.75">
      <c r="A34" s="16">
        <v>750</v>
      </c>
      <c r="B34" s="17"/>
      <c r="C34" s="17"/>
      <c r="D34" s="18" t="s">
        <v>18</v>
      </c>
      <c r="E34" s="8">
        <f>E35+E43+E47+E41</f>
        <v>249000</v>
      </c>
      <c r="F34" s="8">
        <f>F35+F43+F47+F41</f>
        <v>249000</v>
      </c>
      <c r="G34" s="8">
        <f>G35+G43+G47+G41</f>
        <v>159903</v>
      </c>
      <c r="H34" s="29">
        <f t="shared" si="1"/>
        <v>64.21807228915662</v>
      </c>
      <c r="I34" s="48">
        <f t="shared" si="2"/>
        <v>0.9366938630832325</v>
      </c>
    </row>
    <row r="35" spans="1:9" ht="12.75">
      <c r="A35" s="19"/>
      <c r="B35" s="20">
        <v>75020</v>
      </c>
      <c r="C35" s="20"/>
      <c r="D35" s="21" t="s">
        <v>19</v>
      </c>
      <c r="E35" s="11">
        <f>E36+E37+E38+E39+E40</f>
        <v>87000</v>
      </c>
      <c r="F35" s="11">
        <f>F36+F37+F38+F39+F40</f>
        <v>87000</v>
      </c>
      <c r="G35" s="11">
        <f>G36+G37+G38+G39+G40</f>
        <v>31937</v>
      </c>
      <c r="H35" s="28">
        <f t="shared" si="1"/>
        <v>36.70919540229885</v>
      </c>
      <c r="I35" s="45">
        <f t="shared" si="2"/>
        <v>0.18708336870033207</v>
      </c>
    </row>
    <row r="36" spans="1:9" ht="12.75">
      <c r="A36" s="19"/>
      <c r="B36" s="20"/>
      <c r="C36" s="20" t="s">
        <v>71</v>
      </c>
      <c r="D36" s="21" t="s">
        <v>8</v>
      </c>
      <c r="E36" s="11">
        <v>1000</v>
      </c>
      <c r="F36" s="11">
        <v>1000</v>
      </c>
      <c r="G36" s="11">
        <v>248</v>
      </c>
      <c r="H36" s="28">
        <f t="shared" si="1"/>
        <v>24.8</v>
      </c>
      <c r="I36" s="45">
        <f t="shared" si="2"/>
        <v>0.001452756221238136</v>
      </c>
    </row>
    <row r="37" spans="1:9" ht="36">
      <c r="A37" s="19"/>
      <c r="B37" s="20"/>
      <c r="C37" s="20" t="s">
        <v>72</v>
      </c>
      <c r="D37" s="21" t="s">
        <v>111</v>
      </c>
      <c r="E37" s="11">
        <v>54000</v>
      </c>
      <c r="F37" s="11">
        <v>54000</v>
      </c>
      <c r="G37" s="11">
        <v>13627</v>
      </c>
      <c r="H37" s="28">
        <f t="shared" si="1"/>
        <v>25.235185185185184</v>
      </c>
      <c r="I37" s="45">
        <f t="shared" si="2"/>
        <v>0.07982543962424227</v>
      </c>
    </row>
    <row r="38" spans="1:9" ht="12.75" customHeight="1">
      <c r="A38" s="19"/>
      <c r="B38" s="20"/>
      <c r="C38" s="20" t="s">
        <v>73</v>
      </c>
      <c r="D38" s="21" t="s">
        <v>38</v>
      </c>
      <c r="E38" s="11">
        <v>0</v>
      </c>
      <c r="F38" s="11">
        <v>0</v>
      </c>
      <c r="G38" s="11">
        <v>35</v>
      </c>
      <c r="H38" s="28">
        <v>0</v>
      </c>
      <c r="I38" s="45">
        <f t="shared" si="2"/>
        <v>0.00020502607961022084</v>
      </c>
    </row>
    <row r="39" spans="1:9" ht="13.5" customHeight="1">
      <c r="A39" s="19"/>
      <c r="B39" s="20"/>
      <c r="C39" s="20" t="s">
        <v>74</v>
      </c>
      <c r="D39" s="21" t="s">
        <v>9</v>
      </c>
      <c r="E39" s="11">
        <v>25000</v>
      </c>
      <c r="F39" s="11">
        <v>25000</v>
      </c>
      <c r="G39" s="11">
        <v>14023</v>
      </c>
      <c r="H39" s="28">
        <f t="shared" si="1"/>
        <v>56.092</v>
      </c>
      <c r="I39" s="45">
        <f t="shared" si="2"/>
        <v>0.0821451632678322</v>
      </c>
    </row>
    <row r="40" spans="1:9" ht="12.75" customHeight="1">
      <c r="A40" s="19"/>
      <c r="B40" s="20"/>
      <c r="C40" s="20" t="s">
        <v>75</v>
      </c>
      <c r="D40" s="21" t="s">
        <v>10</v>
      </c>
      <c r="E40" s="11">
        <v>7000</v>
      </c>
      <c r="F40" s="11">
        <v>7000</v>
      </c>
      <c r="G40" s="11">
        <v>4004</v>
      </c>
      <c r="H40" s="28">
        <f t="shared" si="1"/>
        <v>57.199999999999996</v>
      </c>
      <c r="I40" s="45">
        <f t="shared" si="2"/>
        <v>0.02345498350740926</v>
      </c>
    </row>
    <row r="41" spans="1:9" ht="12.75" customHeight="1">
      <c r="A41" s="19"/>
      <c r="B41" s="20">
        <v>75045</v>
      </c>
      <c r="C41" s="20"/>
      <c r="D41" s="21" t="s">
        <v>119</v>
      </c>
      <c r="E41" s="11">
        <f>E42</f>
        <v>49000</v>
      </c>
      <c r="F41" s="11">
        <f>F42</f>
        <v>49000</v>
      </c>
      <c r="G41" s="11">
        <f>G42</f>
        <v>49000</v>
      </c>
      <c r="H41" s="28">
        <f t="shared" si="1"/>
        <v>100</v>
      </c>
      <c r="I41" s="45">
        <f t="shared" si="2"/>
        <v>0.28703651145430914</v>
      </c>
    </row>
    <row r="42" spans="1:9" ht="36.75" customHeight="1">
      <c r="A42" s="19"/>
      <c r="B42" s="20"/>
      <c r="C42" s="20">
        <v>2110</v>
      </c>
      <c r="D42" s="21" t="s">
        <v>5</v>
      </c>
      <c r="E42" s="11">
        <v>49000</v>
      </c>
      <c r="F42" s="11">
        <v>49000</v>
      </c>
      <c r="G42" s="11">
        <v>49000</v>
      </c>
      <c r="H42" s="28">
        <f t="shared" si="1"/>
        <v>100</v>
      </c>
      <c r="I42" s="45">
        <f t="shared" si="2"/>
        <v>0.28703651145430914</v>
      </c>
    </row>
    <row r="43" spans="1:9" ht="15" customHeight="1">
      <c r="A43" s="19"/>
      <c r="B43" s="20">
        <v>75075</v>
      </c>
      <c r="C43" s="20"/>
      <c r="D43" s="21" t="s">
        <v>79</v>
      </c>
      <c r="E43" s="11">
        <f>E45+E44</f>
        <v>101000</v>
      </c>
      <c r="F43" s="11">
        <f>F45+F44</f>
        <v>101000</v>
      </c>
      <c r="G43" s="11">
        <f>G45+G46</f>
        <v>77608</v>
      </c>
      <c r="H43" s="28">
        <f t="shared" si="1"/>
        <v>76.83960396039605</v>
      </c>
      <c r="I43" s="45">
        <f t="shared" si="2"/>
        <v>0.4546189710397148</v>
      </c>
    </row>
    <row r="44" spans="1:9" ht="15" customHeight="1">
      <c r="A44" s="19"/>
      <c r="B44" s="20"/>
      <c r="C44" s="20" t="s">
        <v>75</v>
      </c>
      <c r="D44" s="21" t="s">
        <v>10</v>
      </c>
      <c r="E44" s="11">
        <v>0</v>
      </c>
      <c r="F44" s="11">
        <v>0</v>
      </c>
      <c r="G44" s="11"/>
      <c r="H44" s="28">
        <v>0</v>
      </c>
      <c r="I44" s="45">
        <f t="shared" si="2"/>
        <v>0</v>
      </c>
    </row>
    <row r="45" spans="1:9" ht="23.25" customHeight="1">
      <c r="A45" s="19"/>
      <c r="B45" s="20"/>
      <c r="C45" s="20">
        <v>2310</v>
      </c>
      <c r="D45" s="21" t="s">
        <v>33</v>
      </c>
      <c r="E45" s="11">
        <v>101000</v>
      </c>
      <c r="F45" s="11">
        <v>101000</v>
      </c>
      <c r="G45" s="11">
        <v>45000</v>
      </c>
      <c r="H45" s="28">
        <f t="shared" si="1"/>
        <v>44.554455445544555</v>
      </c>
      <c r="I45" s="45">
        <f t="shared" si="2"/>
        <v>0.2636049594988553</v>
      </c>
    </row>
    <row r="46" spans="1:9" ht="34.5" customHeight="1">
      <c r="A46" s="19"/>
      <c r="B46" s="20"/>
      <c r="C46" s="20">
        <v>2708</v>
      </c>
      <c r="D46" s="21" t="s">
        <v>98</v>
      </c>
      <c r="E46" s="11"/>
      <c r="F46" s="11"/>
      <c r="G46" s="11">
        <v>32608</v>
      </c>
      <c r="H46" s="28">
        <v>0</v>
      </c>
      <c r="I46" s="45">
        <f t="shared" si="2"/>
        <v>0.19101401154085945</v>
      </c>
    </row>
    <row r="47" spans="1:9" ht="14.25" customHeight="1">
      <c r="A47" s="19"/>
      <c r="B47" s="20">
        <v>75095</v>
      </c>
      <c r="C47" s="20"/>
      <c r="D47" s="21" t="s">
        <v>41</v>
      </c>
      <c r="E47" s="11">
        <f>E49+E50</f>
        <v>12000</v>
      </c>
      <c r="F47" s="11">
        <f>F49+F50</f>
        <v>12000</v>
      </c>
      <c r="G47" s="11">
        <f>G48+G49+G50</f>
        <v>1358</v>
      </c>
      <c r="H47" s="28">
        <f t="shared" si="1"/>
        <v>11.316666666666666</v>
      </c>
      <c r="I47" s="45">
        <f t="shared" si="2"/>
        <v>0.007955011888876568</v>
      </c>
    </row>
    <row r="48" spans="1:9" ht="14.25" customHeight="1">
      <c r="A48" s="19"/>
      <c r="B48" s="20"/>
      <c r="C48" s="20" t="s">
        <v>99</v>
      </c>
      <c r="D48" s="21" t="s">
        <v>138</v>
      </c>
      <c r="E48" s="11"/>
      <c r="F48" s="11"/>
      <c r="G48" s="11">
        <v>300</v>
      </c>
      <c r="H48" s="28">
        <v>0</v>
      </c>
      <c r="I48" s="45">
        <f t="shared" si="2"/>
        <v>0.0017573663966590357</v>
      </c>
    </row>
    <row r="49" spans="1:9" ht="12.75" customHeight="1">
      <c r="A49" s="19"/>
      <c r="B49" s="20"/>
      <c r="C49" s="20" t="s">
        <v>74</v>
      </c>
      <c r="D49" s="21" t="s">
        <v>9</v>
      </c>
      <c r="E49" s="11">
        <v>0</v>
      </c>
      <c r="F49" s="11">
        <v>0</v>
      </c>
      <c r="G49" s="11">
        <v>213</v>
      </c>
      <c r="H49" s="28">
        <v>0</v>
      </c>
      <c r="I49" s="45">
        <f t="shared" si="2"/>
        <v>0.0012477301416279152</v>
      </c>
    </row>
    <row r="50" spans="1:9" ht="15" customHeight="1">
      <c r="A50" s="19"/>
      <c r="B50" s="20"/>
      <c r="C50" s="20" t="s">
        <v>75</v>
      </c>
      <c r="D50" s="21" t="s">
        <v>10</v>
      </c>
      <c r="E50" s="11">
        <v>12000</v>
      </c>
      <c r="F50" s="11">
        <v>12000</v>
      </c>
      <c r="G50" s="11">
        <v>845</v>
      </c>
      <c r="H50" s="28">
        <f t="shared" si="1"/>
        <v>7.041666666666667</v>
      </c>
      <c r="I50" s="45">
        <f t="shared" si="2"/>
        <v>0.004949915350589616</v>
      </c>
    </row>
    <row r="51" spans="1:9" ht="15" customHeight="1">
      <c r="A51" s="22">
        <v>752</v>
      </c>
      <c r="B51" s="23"/>
      <c r="C51" s="23"/>
      <c r="D51" s="24" t="s">
        <v>123</v>
      </c>
      <c r="E51" s="38">
        <f>E52</f>
        <v>400</v>
      </c>
      <c r="F51" s="38">
        <f>F52</f>
        <v>400</v>
      </c>
      <c r="G51" s="38">
        <v>0</v>
      </c>
      <c r="H51" s="28">
        <f t="shared" si="1"/>
        <v>0</v>
      </c>
      <c r="I51" s="45">
        <f t="shared" si="2"/>
        <v>0</v>
      </c>
    </row>
    <row r="52" spans="1:9" ht="15" customHeight="1">
      <c r="A52" s="19"/>
      <c r="B52" s="20">
        <v>75212</v>
      </c>
      <c r="C52" s="20"/>
      <c r="D52" s="21" t="s">
        <v>120</v>
      </c>
      <c r="E52" s="11">
        <v>400</v>
      </c>
      <c r="F52" s="11">
        <v>400</v>
      </c>
      <c r="G52" s="11">
        <v>0</v>
      </c>
      <c r="H52" s="28">
        <f t="shared" si="1"/>
        <v>0</v>
      </c>
      <c r="I52" s="45">
        <f t="shared" si="2"/>
        <v>0</v>
      </c>
    </row>
    <row r="53" spans="1:9" ht="37.5" customHeight="1">
      <c r="A53" s="19"/>
      <c r="B53" s="20"/>
      <c r="C53" s="20">
        <v>2110</v>
      </c>
      <c r="D53" s="21" t="s">
        <v>5</v>
      </c>
      <c r="E53" s="11">
        <v>400</v>
      </c>
      <c r="F53" s="11">
        <v>400</v>
      </c>
      <c r="G53" s="11">
        <v>0</v>
      </c>
      <c r="H53" s="28">
        <f t="shared" si="1"/>
        <v>0</v>
      </c>
      <c r="I53" s="45">
        <f t="shared" si="2"/>
        <v>0</v>
      </c>
    </row>
    <row r="54" spans="1:9" ht="24.75" customHeight="1">
      <c r="A54" s="22">
        <v>754</v>
      </c>
      <c r="B54" s="23"/>
      <c r="C54" s="23"/>
      <c r="D54" s="24" t="s">
        <v>83</v>
      </c>
      <c r="E54" s="13">
        <f>E55+E57</f>
        <v>12157</v>
      </c>
      <c r="F54" s="13">
        <f>F55+F57</f>
        <v>32157</v>
      </c>
      <c r="G54" s="13">
        <v>0</v>
      </c>
      <c r="H54" s="28">
        <f t="shared" si="1"/>
        <v>0</v>
      </c>
      <c r="I54" s="45">
        <f t="shared" si="2"/>
        <v>0</v>
      </c>
    </row>
    <row r="55" spans="1:9" ht="15" customHeight="1">
      <c r="A55" s="19"/>
      <c r="B55" s="20">
        <v>75414</v>
      </c>
      <c r="C55" s="20"/>
      <c r="D55" s="21" t="s">
        <v>95</v>
      </c>
      <c r="E55" s="12">
        <f>E56</f>
        <v>3000</v>
      </c>
      <c r="F55" s="12">
        <f>F56</f>
        <v>3000</v>
      </c>
      <c r="G55" s="12">
        <v>0</v>
      </c>
      <c r="H55" s="28">
        <f t="shared" si="1"/>
        <v>0</v>
      </c>
      <c r="I55" s="45">
        <f t="shared" si="2"/>
        <v>0</v>
      </c>
    </row>
    <row r="56" spans="1:9" ht="36.75" customHeight="1">
      <c r="A56" s="19"/>
      <c r="B56" s="20"/>
      <c r="C56" s="20">
        <v>2110</v>
      </c>
      <c r="D56" s="21" t="s">
        <v>5</v>
      </c>
      <c r="E56" s="12">
        <v>3000</v>
      </c>
      <c r="F56" s="12">
        <v>3000</v>
      </c>
      <c r="G56" s="12">
        <v>0</v>
      </c>
      <c r="H56" s="28">
        <f t="shared" si="1"/>
        <v>0</v>
      </c>
      <c r="I56" s="45">
        <f t="shared" si="2"/>
        <v>0</v>
      </c>
    </row>
    <row r="57" spans="1:9" ht="15.75" customHeight="1">
      <c r="A57" s="19"/>
      <c r="B57" s="20">
        <v>75495</v>
      </c>
      <c r="C57" s="20"/>
      <c r="D57" s="21" t="s">
        <v>41</v>
      </c>
      <c r="E57" s="12">
        <f>E58</f>
        <v>9157</v>
      </c>
      <c r="F57" s="12">
        <f>F58+F59</f>
        <v>29157</v>
      </c>
      <c r="G57" s="12">
        <v>0</v>
      </c>
      <c r="H57" s="28">
        <f t="shared" si="1"/>
        <v>0</v>
      </c>
      <c r="I57" s="45">
        <f t="shared" si="2"/>
        <v>0</v>
      </c>
    </row>
    <row r="58" spans="1:9" ht="37.5" customHeight="1">
      <c r="A58" s="19"/>
      <c r="B58" s="20"/>
      <c r="C58" s="20">
        <v>2110</v>
      </c>
      <c r="D58" s="21" t="s">
        <v>5</v>
      </c>
      <c r="E58" s="12">
        <v>9157</v>
      </c>
      <c r="F58" s="12">
        <v>9157</v>
      </c>
      <c r="G58" s="12">
        <v>0</v>
      </c>
      <c r="H58" s="28">
        <f t="shared" si="1"/>
        <v>0</v>
      </c>
      <c r="I58" s="45">
        <f t="shared" si="2"/>
        <v>0</v>
      </c>
    </row>
    <row r="59" spans="1:9" ht="37.5" customHeight="1">
      <c r="A59" s="19"/>
      <c r="B59" s="20"/>
      <c r="C59" s="20">
        <v>2700</v>
      </c>
      <c r="D59" s="21" t="s">
        <v>117</v>
      </c>
      <c r="E59" s="12">
        <v>0</v>
      </c>
      <c r="F59" s="12">
        <v>20000</v>
      </c>
      <c r="G59" s="12">
        <v>0</v>
      </c>
      <c r="H59" s="28">
        <f t="shared" si="1"/>
        <v>0</v>
      </c>
      <c r="I59" s="45">
        <f t="shared" si="2"/>
        <v>0</v>
      </c>
    </row>
    <row r="60" spans="1:9" ht="12.75" customHeight="1">
      <c r="A60" s="22">
        <v>755</v>
      </c>
      <c r="B60" s="23"/>
      <c r="C60" s="23"/>
      <c r="D60" s="24" t="s">
        <v>132</v>
      </c>
      <c r="E60" s="42">
        <v>0</v>
      </c>
      <c r="F60" s="42">
        <f>F61</f>
        <v>185400</v>
      </c>
      <c r="G60" s="42">
        <f>G61</f>
        <v>46350</v>
      </c>
      <c r="H60" s="29">
        <f t="shared" si="1"/>
        <v>25</v>
      </c>
      <c r="I60" s="48">
        <f t="shared" si="2"/>
        <v>0.27151310828382097</v>
      </c>
    </row>
    <row r="61" spans="1:9" ht="14.25" customHeight="1">
      <c r="A61" s="19"/>
      <c r="B61" s="20">
        <v>75515</v>
      </c>
      <c r="C61" s="20"/>
      <c r="D61" s="21" t="s">
        <v>133</v>
      </c>
      <c r="E61" s="12">
        <v>0</v>
      </c>
      <c r="F61" s="12">
        <f>F62</f>
        <v>185400</v>
      </c>
      <c r="G61" s="12">
        <f>G62</f>
        <v>46350</v>
      </c>
      <c r="H61" s="28">
        <f t="shared" si="1"/>
        <v>25</v>
      </c>
      <c r="I61" s="45">
        <f t="shared" si="2"/>
        <v>0.27151310828382097</v>
      </c>
    </row>
    <row r="62" spans="1:9" ht="37.5" customHeight="1">
      <c r="A62" s="19"/>
      <c r="B62" s="20"/>
      <c r="C62" s="20">
        <v>2110</v>
      </c>
      <c r="D62" s="21" t="s">
        <v>5</v>
      </c>
      <c r="E62" s="12">
        <v>0</v>
      </c>
      <c r="F62" s="12">
        <v>185400</v>
      </c>
      <c r="G62" s="12">
        <v>46350</v>
      </c>
      <c r="H62" s="28">
        <f t="shared" si="1"/>
        <v>25</v>
      </c>
      <c r="I62" s="45">
        <f t="shared" si="2"/>
        <v>0.27151310828382097</v>
      </c>
    </row>
    <row r="63" spans="1:9" ht="46.5" customHeight="1">
      <c r="A63" s="16">
        <v>756</v>
      </c>
      <c r="B63" s="17"/>
      <c r="C63" s="17"/>
      <c r="D63" s="18" t="s">
        <v>20</v>
      </c>
      <c r="E63" s="8">
        <f>E64+E70</f>
        <v>12550270</v>
      </c>
      <c r="F63" s="8">
        <f>F64+F70</f>
        <v>12550270</v>
      </c>
      <c r="G63" s="8">
        <f>G64+G70</f>
        <v>3092568</v>
      </c>
      <c r="H63" s="29">
        <f t="shared" si="1"/>
        <v>24.64144596092355</v>
      </c>
      <c r="I63" s="48">
        <f t="shared" si="2"/>
        <v>18.115916941943468</v>
      </c>
    </row>
    <row r="64" spans="1:9" ht="22.5" customHeight="1">
      <c r="A64" s="19"/>
      <c r="B64" s="20">
        <v>75618</v>
      </c>
      <c r="C64" s="20"/>
      <c r="D64" s="21" t="s">
        <v>21</v>
      </c>
      <c r="E64" s="11">
        <f>E65+E66+E67</f>
        <v>1710000</v>
      </c>
      <c r="F64" s="11">
        <f>F65+F66+F67</f>
        <v>1710000</v>
      </c>
      <c r="G64" s="11">
        <f>G65+G66+G67+G68+G69</f>
        <v>597749</v>
      </c>
      <c r="H64" s="28">
        <f t="shared" si="1"/>
        <v>34.95608187134503</v>
      </c>
      <c r="I64" s="45">
        <f t="shared" si="2"/>
        <v>3.5015466874551398</v>
      </c>
    </row>
    <row r="65" spans="1:9" ht="15" customHeight="1">
      <c r="A65" s="19"/>
      <c r="B65" s="20"/>
      <c r="C65" s="20" t="s">
        <v>70</v>
      </c>
      <c r="D65" s="21" t="s">
        <v>22</v>
      </c>
      <c r="E65" s="11">
        <v>1240450</v>
      </c>
      <c r="F65" s="11">
        <v>1240450</v>
      </c>
      <c r="G65" s="11">
        <v>286370</v>
      </c>
      <c r="H65" s="28">
        <f t="shared" si="1"/>
        <v>23.085976863235118</v>
      </c>
      <c r="I65" s="45">
        <f t="shared" si="2"/>
        <v>1.6775233833708265</v>
      </c>
    </row>
    <row r="66" spans="1:9" ht="24" customHeight="1">
      <c r="A66" s="19"/>
      <c r="B66" s="20"/>
      <c r="C66" s="20" t="s">
        <v>86</v>
      </c>
      <c r="D66" s="21" t="s">
        <v>92</v>
      </c>
      <c r="E66" s="11">
        <v>290000</v>
      </c>
      <c r="F66" s="11">
        <v>290000</v>
      </c>
      <c r="G66" s="11">
        <v>265292</v>
      </c>
      <c r="H66" s="28">
        <f t="shared" si="1"/>
        <v>91.47999999999999</v>
      </c>
      <c r="I66" s="45">
        <f t="shared" si="2"/>
        <v>1.554050820341563</v>
      </c>
    </row>
    <row r="67" spans="1:9" ht="15" customHeight="1">
      <c r="A67" s="19"/>
      <c r="B67" s="20"/>
      <c r="C67" s="20" t="s">
        <v>124</v>
      </c>
      <c r="D67" s="21" t="s">
        <v>125</v>
      </c>
      <c r="E67" s="11">
        <v>179550</v>
      </c>
      <c r="F67" s="11">
        <v>179550</v>
      </c>
      <c r="G67" s="11">
        <v>45400</v>
      </c>
      <c r="H67" s="28">
        <f t="shared" si="1"/>
        <v>25.2854358117516</v>
      </c>
      <c r="I67" s="45">
        <f t="shared" si="2"/>
        <v>0.2659481146944007</v>
      </c>
    </row>
    <row r="68" spans="1:9" ht="15" customHeight="1">
      <c r="A68" s="19"/>
      <c r="B68" s="20"/>
      <c r="C68" s="20" t="s">
        <v>71</v>
      </c>
      <c r="D68" s="21" t="s">
        <v>8</v>
      </c>
      <c r="E68" s="11">
        <v>0</v>
      </c>
      <c r="F68" s="11">
        <v>0</v>
      </c>
      <c r="G68" s="11">
        <v>58</v>
      </c>
      <c r="H68" s="28">
        <v>0</v>
      </c>
      <c r="I68" s="45">
        <f aca="true" t="shared" si="4" ref="I68:I124">SUM((G68/17070999)*100)</f>
        <v>0.0003397575033540802</v>
      </c>
    </row>
    <row r="69" spans="1:9" ht="13.5" customHeight="1">
      <c r="A69" s="19"/>
      <c r="B69" s="20"/>
      <c r="C69" s="20" t="s">
        <v>74</v>
      </c>
      <c r="D69" s="21" t="s">
        <v>9</v>
      </c>
      <c r="E69" s="11">
        <v>0</v>
      </c>
      <c r="F69" s="11">
        <v>0</v>
      </c>
      <c r="G69" s="11">
        <v>629</v>
      </c>
      <c r="H69" s="28">
        <v>0</v>
      </c>
      <c r="I69" s="45">
        <f t="shared" si="4"/>
        <v>0.003684611544995111</v>
      </c>
    </row>
    <row r="70" spans="1:9" ht="15" customHeight="1">
      <c r="A70" s="19"/>
      <c r="B70" s="20">
        <v>75622</v>
      </c>
      <c r="C70" s="20"/>
      <c r="D70" s="21" t="s">
        <v>134</v>
      </c>
      <c r="E70" s="11">
        <f>E71+E72</f>
        <v>10840270</v>
      </c>
      <c r="F70" s="11">
        <f>F71+F72</f>
        <v>10840270</v>
      </c>
      <c r="G70" s="11">
        <f>G71+G72</f>
        <v>2494819</v>
      </c>
      <c r="H70" s="28">
        <f aca="true" t="shared" si="5" ref="H70:H124">(G70/F70)*100</f>
        <v>23.014362188395676</v>
      </c>
      <c r="I70" s="45">
        <f t="shared" si="4"/>
        <v>14.614370254488328</v>
      </c>
    </row>
    <row r="71" spans="1:9" ht="12.75">
      <c r="A71" s="19"/>
      <c r="B71" s="20"/>
      <c r="C71" s="20" t="s">
        <v>76</v>
      </c>
      <c r="D71" s="21" t="s">
        <v>23</v>
      </c>
      <c r="E71" s="11">
        <v>10730270</v>
      </c>
      <c r="F71" s="11">
        <v>10730270</v>
      </c>
      <c r="G71" s="11">
        <v>2453915</v>
      </c>
      <c r="H71" s="28">
        <f t="shared" si="5"/>
        <v>22.86908903503826</v>
      </c>
      <c r="I71" s="45">
        <f t="shared" si="4"/>
        <v>14.374759204191859</v>
      </c>
    </row>
    <row r="72" spans="1:9" ht="12.75">
      <c r="A72" s="19"/>
      <c r="B72" s="20"/>
      <c r="C72" s="20" t="s">
        <v>77</v>
      </c>
      <c r="D72" s="21" t="s">
        <v>24</v>
      </c>
      <c r="E72" s="11">
        <v>110000</v>
      </c>
      <c r="F72" s="11">
        <v>110000</v>
      </c>
      <c r="G72" s="11">
        <v>40904</v>
      </c>
      <c r="H72" s="28">
        <f t="shared" si="5"/>
        <v>37.18545454545455</v>
      </c>
      <c r="I72" s="45">
        <f t="shared" si="4"/>
        <v>0.23961105029647062</v>
      </c>
    </row>
    <row r="73" spans="1:9" ht="12.75">
      <c r="A73" s="16">
        <v>758</v>
      </c>
      <c r="B73" s="17"/>
      <c r="C73" s="17"/>
      <c r="D73" s="18" t="s">
        <v>25</v>
      </c>
      <c r="E73" s="8">
        <f>E74+E76+E78</f>
        <v>18804627</v>
      </c>
      <c r="F73" s="8">
        <f>F74+F76+F78</f>
        <v>17170803</v>
      </c>
      <c r="G73" s="8">
        <f>G74+G76+G78</f>
        <v>5814923</v>
      </c>
      <c r="H73" s="29">
        <f t="shared" si="5"/>
        <v>33.86517800012032</v>
      </c>
      <c r="I73" s="45">
        <f t="shared" si="4"/>
        <v>34.06316759786583</v>
      </c>
    </row>
    <row r="74" spans="1:9" ht="14.25" customHeight="1">
      <c r="A74" s="19"/>
      <c r="B74" s="20">
        <v>75801</v>
      </c>
      <c r="C74" s="20"/>
      <c r="D74" s="21" t="s">
        <v>26</v>
      </c>
      <c r="E74" s="11">
        <f>E75</f>
        <v>12941120</v>
      </c>
      <c r="F74" s="11">
        <f>F75</f>
        <v>11307902</v>
      </c>
      <c r="G74" s="11">
        <f>G75</f>
        <v>4349195</v>
      </c>
      <c r="H74" s="28">
        <f t="shared" si="5"/>
        <v>38.46155546802581</v>
      </c>
      <c r="I74" s="45">
        <f t="shared" si="4"/>
        <v>25.47709715172498</v>
      </c>
    </row>
    <row r="75" spans="1:9" ht="12.75">
      <c r="A75" s="19"/>
      <c r="B75" s="20"/>
      <c r="C75" s="20">
        <v>2920</v>
      </c>
      <c r="D75" s="21" t="s">
        <v>27</v>
      </c>
      <c r="E75" s="11">
        <v>12941120</v>
      </c>
      <c r="F75" s="11">
        <v>11307902</v>
      </c>
      <c r="G75" s="11">
        <v>4349195</v>
      </c>
      <c r="H75" s="28">
        <f t="shared" si="5"/>
        <v>38.46155546802581</v>
      </c>
      <c r="I75" s="45">
        <f t="shared" si="4"/>
        <v>25.47709715172498</v>
      </c>
    </row>
    <row r="76" spans="1:9" ht="12.75">
      <c r="A76" s="19"/>
      <c r="B76" s="20">
        <v>75803</v>
      </c>
      <c r="C76" s="20"/>
      <c r="D76" s="21" t="s">
        <v>28</v>
      </c>
      <c r="E76" s="11">
        <f>E77</f>
        <v>4183531</v>
      </c>
      <c r="F76" s="11">
        <f>F77</f>
        <v>4183531</v>
      </c>
      <c r="G76" s="11">
        <f>G77</f>
        <v>1045884</v>
      </c>
      <c r="H76" s="28">
        <f t="shared" si="5"/>
        <v>25.000029879066272</v>
      </c>
      <c r="I76" s="45">
        <f t="shared" si="4"/>
        <v>6.126671321344462</v>
      </c>
    </row>
    <row r="77" spans="1:9" ht="12.75">
      <c r="A77" s="19"/>
      <c r="B77" s="20"/>
      <c r="C77" s="20">
        <v>2920</v>
      </c>
      <c r="D77" s="21" t="s">
        <v>27</v>
      </c>
      <c r="E77" s="11">
        <v>4183531</v>
      </c>
      <c r="F77" s="11">
        <v>4183531</v>
      </c>
      <c r="G77" s="11">
        <v>1045884</v>
      </c>
      <c r="H77" s="28">
        <f t="shared" si="5"/>
        <v>25.000029879066272</v>
      </c>
      <c r="I77" s="45">
        <f t="shared" si="4"/>
        <v>6.126671321344462</v>
      </c>
    </row>
    <row r="78" spans="1:9" ht="12.75">
      <c r="A78" s="19"/>
      <c r="B78" s="20">
        <v>75832</v>
      </c>
      <c r="C78" s="21"/>
      <c r="D78" s="21" t="s">
        <v>29</v>
      </c>
      <c r="E78" s="11">
        <f>E79</f>
        <v>1679976</v>
      </c>
      <c r="F78" s="11">
        <f>F79</f>
        <v>1679370</v>
      </c>
      <c r="G78" s="11">
        <f>G79</f>
        <v>419844</v>
      </c>
      <c r="H78" s="28">
        <f t="shared" si="5"/>
        <v>25.00008931920899</v>
      </c>
      <c r="I78" s="45">
        <f t="shared" si="4"/>
        <v>2.459399124796387</v>
      </c>
    </row>
    <row r="79" spans="1:9" ht="12.75">
      <c r="A79" s="19"/>
      <c r="B79" s="20"/>
      <c r="C79" s="20">
        <v>2920</v>
      </c>
      <c r="D79" s="21" t="s">
        <v>27</v>
      </c>
      <c r="E79" s="11">
        <v>1679976</v>
      </c>
      <c r="F79" s="11">
        <v>1679370</v>
      </c>
      <c r="G79" s="11">
        <v>419844</v>
      </c>
      <c r="H79" s="28">
        <f t="shared" si="5"/>
        <v>25.00008931920899</v>
      </c>
      <c r="I79" s="45">
        <f t="shared" si="4"/>
        <v>2.459399124796387</v>
      </c>
    </row>
    <row r="80" spans="1:9" ht="12.75">
      <c r="A80" s="16">
        <v>801</v>
      </c>
      <c r="B80" s="17"/>
      <c r="C80" s="17"/>
      <c r="D80" s="18" t="s">
        <v>30</v>
      </c>
      <c r="E80" s="8">
        <f>E81+E84+E92+E94+E100+E107+E112+E109+E105</f>
        <v>4446050</v>
      </c>
      <c r="F80" s="8">
        <f>F81+F84+F92+F94+F100+F107+F112+F109+F105</f>
        <v>4101879</v>
      </c>
      <c r="G80" s="8">
        <f>G81+G84+G92+G94+G100+G107+G112+G109+G105</f>
        <v>1498979</v>
      </c>
      <c r="H80" s="29">
        <f t="shared" si="5"/>
        <v>36.5437156971232</v>
      </c>
      <c r="I80" s="48">
        <f t="shared" si="4"/>
        <v>8.780851079658548</v>
      </c>
    </row>
    <row r="81" spans="1:9" ht="12.75">
      <c r="A81" s="19"/>
      <c r="B81" s="20">
        <v>80102</v>
      </c>
      <c r="C81" s="20"/>
      <c r="D81" s="21" t="s">
        <v>31</v>
      </c>
      <c r="E81" s="11">
        <f>E82+E83</f>
        <v>250</v>
      </c>
      <c r="F81" s="11">
        <f>F82+F83</f>
        <v>250</v>
      </c>
      <c r="G81" s="11">
        <f>G82+G83</f>
        <v>80</v>
      </c>
      <c r="H81" s="28">
        <f t="shared" si="5"/>
        <v>32</v>
      </c>
      <c r="I81" s="45">
        <f t="shared" si="4"/>
        <v>0.00046863103910907617</v>
      </c>
    </row>
    <row r="82" spans="1:9" ht="12.75">
      <c r="A82" s="19"/>
      <c r="B82" s="20"/>
      <c r="C82" s="20" t="s">
        <v>74</v>
      </c>
      <c r="D82" s="21" t="s">
        <v>9</v>
      </c>
      <c r="E82" s="11">
        <v>150</v>
      </c>
      <c r="F82" s="11">
        <v>150</v>
      </c>
      <c r="G82" s="11">
        <v>40</v>
      </c>
      <c r="H82" s="28">
        <f t="shared" si="5"/>
        <v>26.666666666666668</v>
      </c>
      <c r="I82" s="45">
        <f t="shared" si="4"/>
        <v>0.00023431551955453809</v>
      </c>
    </row>
    <row r="83" spans="1:9" ht="12.75">
      <c r="A83" s="19"/>
      <c r="B83" s="20"/>
      <c r="C83" s="20" t="s">
        <v>75</v>
      </c>
      <c r="D83" s="21" t="s">
        <v>10</v>
      </c>
      <c r="E83" s="11">
        <v>100</v>
      </c>
      <c r="F83" s="11">
        <v>100</v>
      </c>
      <c r="G83" s="11">
        <v>40</v>
      </c>
      <c r="H83" s="28">
        <f t="shared" si="5"/>
        <v>40</v>
      </c>
      <c r="I83" s="45">
        <f t="shared" si="4"/>
        <v>0.00023431551955453809</v>
      </c>
    </row>
    <row r="84" spans="1:9" ht="12.75" customHeight="1">
      <c r="A84" s="19"/>
      <c r="B84" s="20">
        <v>80110</v>
      </c>
      <c r="C84" s="20"/>
      <c r="D84" s="21" t="s">
        <v>32</v>
      </c>
      <c r="E84" s="11">
        <f>E86+E87+E89+E90+E85+E88+E91</f>
        <v>4196161</v>
      </c>
      <c r="F84" s="11">
        <f>F86+F87+F89+F90+F85+F88+F91</f>
        <v>3850790</v>
      </c>
      <c r="G84" s="11">
        <f>G86+G87+G89+G90+G85+G88+G91</f>
        <v>1422665</v>
      </c>
      <c r="H84" s="28">
        <f t="shared" si="5"/>
        <v>36.94475679016514</v>
      </c>
      <c r="I84" s="45">
        <f t="shared" si="4"/>
        <v>8.333812215676422</v>
      </c>
    </row>
    <row r="85" spans="1:9" ht="12.75" customHeight="1">
      <c r="A85" s="19"/>
      <c r="B85" s="20"/>
      <c r="C85" s="20" t="s">
        <v>71</v>
      </c>
      <c r="D85" s="21" t="s">
        <v>8</v>
      </c>
      <c r="E85" s="11">
        <v>190</v>
      </c>
      <c r="F85" s="11">
        <v>190</v>
      </c>
      <c r="G85" s="11">
        <v>11</v>
      </c>
      <c r="H85" s="28">
        <f t="shared" si="5"/>
        <v>5.7894736842105265</v>
      </c>
      <c r="I85" s="45">
        <f t="shared" si="4"/>
        <v>6.443676787749797E-05</v>
      </c>
    </row>
    <row r="86" spans="1:9" ht="36" customHeight="1">
      <c r="A86" s="19"/>
      <c r="B86" s="20"/>
      <c r="C86" s="20" t="s">
        <v>72</v>
      </c>
      <c r="D86" s="21" t="s">
        <v>110</v>
      </c>
      <c r="E86" s="11">
        <v>8560</v>
      </c>
      <c r="F86" s="11">
        <v>8560</v>
      </c>
      <c r="G86" s="11">
        <v>2852</v>
      </c>
      <c r="H86" s="28">
        <f t="shared" si="5"/>
        <v>33.3177570093458</v>
      </c>
      <c r="I86" s="45">
        <f t="shared" si="4"/>
        <v>0.016706696544238564</v>
      </c>
    </row>
    <row r="87" spans="1:9" ht="12.75">
      <c r="A87" s="19"/>
      <c r="B87" s="20"/>
      <c r="C87" s="20" t="s">
        <v>74</v>
      </c>
      <c r="D87" s="21" t="s">
        <v>9</v>
      </c>
      <c r="E87" s="11">
        <v>180</v>
      </c>
      <c r="F87" s="11">
        <v>180</v>
      </c>
      <c r="G87" s="11">
        <v>64</v>
      </c>
      <c r="H87" s="28">
        <f t="shared" si="5"/>
        <v>35.55555555555556</v>
      </c>
      <c r="I87" s="45">
        <f t="shared" si="4"/>
        <v>0.00037490483128726094</v>
      </c>
    </row>
    <row r="88" spans="1:9" ht="12.75">
      <c r="A88" s="19"/>
      <c r="B88" s="20"/>
      <c r="C88" s="20" t="s">
        <v>89</v>
      </c>
      <c r="D88" s="21" t="s">
        <v>93</v>
      </c>
      <c r="E88" s="11">
        <v>0</v>
      </c>
      <c r="F88" s="11">
        <v>0</v>
      </c>
      <c r="G88" s="11">
        <v>0</v>
      </c>
      <c r="H88" s="28">
        <v>0</v>
      </c>
      <c r="I88" s="45">
        <f t="shared" si="4"/>
        <v>0</v>
      </c>
    </row>
    <row r="89" spans="1:9" ht="12.75">
      <c r="A89" s="19"/>
      <c r="B89" s="20"/>
      <c r="C89" s="20" t="s">
        <v>75</v>
      </c>
      <c r="D89" s="21" t="s">
        <v>10</v>
      </c>
      <c r="E89" s="11">
        <v>240</v>
      </c>
      <c r="F89" s="11">
        <v>240</v>
      </c>
      <c r="G89" s="11">
        <v>102</v>
      </c>
      <c r="H89" s="28">
        <f t="shared" si="5"/>
        <v>42.5</v>
      </c>
      <c r="I89" s="45">
        <f t="shared" si="4"/>
        <v>0.0005975045748640721</v>
      </c>
    </row>
    <row r="90" spans="1:9" ht="24.75" customHeight="1">
      <c r="A90" s="19"/>
      <c r="B90" s="20"/>
      <c r="C90" s="20">
        <v>2310</v>
      </c>
      <c r="D90" s="21" t="s">
        <v>33</v>
      </c>
      <c r="E90" s="11">
        <v>4178641</v>
      </c>
      <c r="F90" s="11">
        <v>3841620</v>
      </c>
      <c r="G90" s="11">
        <v>1419636</v>
      </c>
      <c r="H90" s="28">
        <f t="shared" si="5"/>
        <v>36.954097490121356</v>
      </c>
      <c r="I90" s="45">
        <f t="shared" si="4"/>
        <v>8.316068672958156</v>
      </c>
    </row>
    <row r="91" spans="1:9" ht="36" customHeight="1">
      <c r="A91" s="19"/>
      <c r="B91" s="20"/>
      <c r="C91" s="20">
        <v>6610</v>
      </c>
      <c r="D91" s="21" t="s">
        <v>122</v>
      </c>
      <c r="E91" s="11">
        <v>8350</v>
      </c>
      <c r="F91" s="11">
        <v>0</v>
      </c>
      <c r="G91" s="11"/>
      <c r="H91" s="28">
        <v>0</v>
      </c>
      <c r="I91" s="45">
        <f t="shared" si="4"/>
        <v>0</v>
      </c>
    </row>
    <row r="92" spans="1:9" ht="12.75">
      <c r="A92" s="19"/>
      <c r="B92" s="20">
        <v>80113</v>
      </c>
      <c r="C92" s="20"/>
      <c r="D92" s="21" t="s">
        <v>34</v>
      </c>
      <c r="E92" s="11">
        <f>E93</f>
        <v>12000</v>
      </c>
      <c r="F92" s="11">
        <f>F93</f>
        <v>12000</v>
      </c>
      <c r="G92" s="11">
        <f>G93</f>
        <v>3000</v>
      </c>
      <c r="H92" s="28">
        <f t="shared" si="5"/>
        <v>25</v>
      </c>
      <c r="I92" s="45">
        <f t="shared" si="4"/>
        <v>0.017573663966590356</v>
      </c>
    </row>
    <row r="93" spans="1:9" ht="36.75" customHeight="1">
      <c r="A93" s="19"/>
      <c r="B93" s="20"/>
      <c r="C93" s="20">
        <v>2310</v>
      </c>
      <c r="D93" s="21" t="s">
        <v>35</v>
      </c>
      <c r="E93" s="11">
        <v>12000</v>
      </c>
      <c r="F93" s="11">
        <v>12000</v>
      </c>
      <c r="G93" s="11">
        <v>3000</v>
      </c>
      <c r="H93" s="28">
        <f t="shared" si="5"/>
        <v>25</v>
      </c>
      <c r="I93" s="45">
        <f t="shared" si="4"/>
        <v>0.017573663966590356</v>
      </c>
    </row>
    <row r="94" spans="1:9" ht="12.75">
      <c r="A94" s="19"/>
      <c r="B94" s="20">
        <v>80120</v>
      </c>
      <c r="C94" s="20"/>
      <c r="D94" s="21" t="s">
        <v>36</v>
      </c>
      <c r="E94" s="11">
        <f>E95+E96+E97+E98</f>
        <v>7090</v>
      </c>
      <c r="F94" s="11">
        <f>F95+F96+F97+F98</f>
        <v>7090</v>
      </c>
      <c r="G94" s="11">
        <f>G95+G96+G97+G98+G99</f>
        <v>2915</v>
      </c>
      <c r="H94" s="28">
        <f t="shared" si="5"/>
        <v>41.11424541607899</v>
      </c>
      <c r="I94" s="45">
        <f t="shared" si="4"/>
        <v>0.017075743487536963</v>
      </c>
    </row>
    <row r="95" spans="1:9" ht="12.75">
      <c r="A95" s="19"/>
      <c r="B95" s="20"/>
      <c r="C95" s="20" t="s">
        <v>71</v>
      </c>
      <c r="D95" s="21" t="s">
        <v>8</v>
      </c>
      <c r="E95" s="11">
        <v>500</v>
      </c>
      <c r="F95" s="11">
        <v>500</v>
      </c>
      <c r="G95" s="11">
        <v>85</v>
      </c>
      <c r="H95" s="28">
        <f t="shared" si="5"/>
        <v>17</v>
      </c>
      <c r="I95" s="45">
        <f t="shared" si="4"/>
        <v>0.0004979204790533934</v>
      </c>
    </row>
    <row r="96" spans="1:9" ht="37.5" customHeight="1">
      <c r="A96" s="19"/>
      <c r="B96" s="20"/>
      <c r="C96" s="20" t="s">
        <v>72</v>
      </c>
      <c r="D96" s="21" t="s">
        <v>110</v>
      </c>
      <c r="E96" s="11">
        <v>5490</v>
      </c>
      <c r="F96" s="11">
        <v>5490</v>
      </c>
      <c r="G96" s="11">
        <v>1875</v>
      </c>
      <c r="H96" s="28">
        <f t="shared" si="5"/>
        <v>34.15300546448087</v>
      </c>
      <c r="I96" s="45">
        <f t="shared" si="4"/>
        <v>0.010983539979118974</v>
      </c>
    </row>
    <row r="97" spans="1:9" ht="12.75">
      <c r="A97" s="19"/>
      <c r="B97" s="20"/>
      <c r="C97" s="20" t="s">
        <v>74</v>
      </c>
      <c r="D97" s="21" t="s">
        <v>9</v>
      </c>
      <c r="E97" s="11">
        <v>320</v>
      </c>
      <c r="F97" s="11">
        <v>320</v>
      </c>
      <c r="G97" s="11">
        <v>112</v>
      </c>
      <c r="H97" s="28">
        <f t="shared" si="5"/>
        <v>35</v>
      </c>
      <c r="I97" s="45">
        <f t="shared" si="4"/>
        <v>0.0006560834547527066</v>
      </c>
    </row>
    <row r="98" spans="1:9" ht="12.75">
      <c r="A98" s="19"/>
      <c r="B98" s="20"/>
      <c r="C98" s="20" t="s">
        <v>75</v>
      </c>
      <c r="D98" s="21" t="s">
        <v>10</v>
      </c>
      <c r="E98" s="11">
        <v>780</v>
      </c>
      <c r="F98" s="11">
        <v>780</v>
      </c>
      <c r="G98" s="11">
        <v>143</v>
      </c>
      <c r="H98" s="28">
        <f t="shared" si="5"/>
        <v>18.333333333333332</v>
      </c>
      <c r="I98" s="45">
        <f t="shared" si="4"/>
        <v>0.0008376779824074736</v>
      </c>
    </row>
    <row r="99" spans="1:9" ht="12.75">
      <c r="A99" s="19"/>
      <c r="B99" s="20"/>
      <c r="C99" s="20" t="s">
        <v>89</v>
      </c>
      <c r="D99" s="21" t="s">
        <v>93</v>
      </c>
      <c r="E99" s="11">
        <v>0</v>
      </c>
      <c r="F99" s="11">
        <v>0</v>
      </c>
      <c r="G99" s="11">
        <v>700</v>
      </c>
      <c r="H99" s="28">
        <v>0</v>
      </c>
      <c r="I99" s="45">
        <f t="shared" si="4"/>
        <v>0.004100521592204417</v>
      </c>
    </row>
    <row r="100" spans="1:9" ht="12.75">
      <c r="A100" s="19"/>
      <c r="B100" s="20">
        <v>80130</v>
      </c>
      <c r="C100" s="20"/>
      <c r="D100" s="21" t="s">
        <v>37</v>
      </c>
      <c r="E100" s="11">
        <f>E101+E102+E103+E104</f>
        <v>2000</v>
      </c>
      <c r="F100" s="11">
        <f>F101+F102+F103+F104</f>
        <v>2000</v>
      </c>
      <c r="G100" s="11">
        <f>G101+G102+G103+G104</f>
        <v>2694</v>
      </c>
      <c r="H100" s="28">
        <f t="shared" si="5"/>
        <v>134.7</v>
      </c>
      <c r="I100" s="45">
        <f t="shared" si="4"/>
        <v>0.01578115024199814</v>
      </c>
    </row>
    <row r="101" spans="1:12" ht="12.75">
      <c r="A101" s="19"/>
      <c r="B101" s="20"/>
      <c r="C101" s="20" t="s">
        <v>71</v>
      </c>
      <c r="D101" s="21" t="s">
        <v>8</v>
      </c>
      <c r="E101" s="11">
        <v>200</v>
      </c>
      <c r="F101" s="11">
        <v>200</v>
      </c>
      <c r="G101" s="11">
        <v>113</v>
      </c>
      <c r="H101" s="28">
        <f t="shared" si="5"/>
        <v>56.49999999999999</v>
      </c>
      <c r="I101" s="45">
        <f t="shared" si="4"/>
        <v>0.0006619413427415701</v>
      </c>
      <c r="L101" t="s">
        <v>118</v>
      </c>
    </row>
    <row r="102" spans="1:9" ht="36" customHeight="1">
      <c r="A102" s="19"/>
      <c r="B102" s="20"/>
      <c r="C102" s="20" t="s">
        <v>72</v>
      </c>
      <c r="D102" s="21" t="s">
        <v>110</v>
      </c>
      <c r="E102" s="11">
        <v>1200</v>
      </c>
      <c r="F102" s="11">
        <v>1200</v>
      </c>
      <c r="G102" s="11">
        <v>406</v>
      </c>
      <c r="H102" s="28">
        <f t="shared" si="5"/>
        <v>33.83333333333333</v>
      </c>
      <c r="I102" s="45">
        <f t="shared" si="4"/>
        <v>0.0023783025234785614</v>
      </c>
    </row>
    <row r="103" spans="1:9" ht="12.75">
      <c r="A103" s="19"/>
      <c r="B103" s="20"/>
      <c r="C103" s="20" t="s">
        <v>74</v>
      </c>
      <c r="D103" s="21" t="s">
        <v>9</v>
      </c>
      <c r="E103" s="11">
        <v>300</v>
      </c>
      <c r="F103" s="11">
        <v>300</v>
      </c>
      <c r="G103" s="11">
        <v>60</v>
      </c>
      <c r="H103" s="28">
        <f t="shared" si="5"/>
        <v>20</v>
      </c>
      <c r="I103" s="45">
        <f t="shared" si="4"/>
        <v>0.00035147327933180713</v>
      </c>
    </row>
    <row r="104" spans="1:9" ht="12.75">
      <c r="A104" s="19"/>
      <c r="B104" s="20"/>
      <c r="C104" s="20" t="s">
        <v>75</v>
      </c>
      <c r="D104" s="21" t="s">
        <v>10</v>
      </c>
      <c r="E104" s="11">
        <v>300</v>
      </c>
      <c r="F104" s="11">
        <v>300</v>
      </c>
      <c r="G104" s="11">
        <v>2115</v>
      </c>
      <c r="H104" s="28">
        <f t="shared" si="5"/>
        <v>705</v>
      </c>
      <c r="I104" s="45">
        <f t="shared" si="4"/>
        <v>0.012389433096446202</v>
      </c>
    </row>
    <row r="105" spans="1:9" ht="12.75">
      <c r="A105" s="19"/>
      <c r="B105" s="20">
        <v>80134</v>
      </c>
      <c r="C105" s="20"/>
      <c r="D105" s="21" t="s">
        <v>121</v>
      </c>
      <c r="E105" s="11">
        <v>80</v>
      </c>
      <c r="F105" s="11">
        <v>80</v>
      </c>
      <c r="G105" s="11">
        <f>G106</f>
        <v>33</v>
      </c>
      <c r="H105" s="28">
        <f t="shared" si="5"/>
        <v>41.25</v>
      </c>
      <c r="I105" s="45">
        <f t="shared" si="4"/>
        <v>0.0001933103036324939</v>
      </c>
    </row>
    <row r="106" spans="1:9" ht="12.75">
      <c r="A106" s="19"/>
      <c r="B106" s="20"/>
      <c r="C106" s="20" t="s">
        <v>75</v>
      </c>
      <c r="D106" s="21" t="s">
        <v>135</v>
      </c>
      <c r="E106" s="11">
        <v>80</v>
      </c>
      <c r="F106" s="11">
        <v>80</v>
      </c>
      <c r="G106" s="11">
        <v>33</v>
      </c>
      <c r="H106" s="28">
        <f t="shared" si="5"/>
        <v>41.25</v>
      </c>
      <c r="I106" s="45">
        <f t="shared" si="4"/>
        <v>0.0001933103036324939</v>
      </c>
    </row>
    <row r="107" spans="1:9" ht="12.75">
      <c r="A107" s="19"/>
      <c r="B107" s="20">
        <v>80146</v>
      </c>
      <c r="C107" s="20"/>
      <c r="D107" s="21" t="s">
        <v>39</v>
      </c>
      <c r="E107" s="11">
        <f>E108</f>
        <v>17015</v>
      </c>
      <c r="F107" s="11">
        <f>F108</f>
        <v>17015</v>
      </c>
      <c r="G107" s="11">
        <f>G108</f>
        <v>2992</v>
      </c>
      <c r="H107" s="28">
        <f t="shared" si="5"/>
        <v>17.584484278577726</v>
      </c>
      <c r="I107" s="45">
        <f t="shared" si="4"/>
        <v>0.017526800862679447</v>
      </c>
    </row>
    <row r="108" spans="1:9" ht="25.5" customHeight="1">
      <c r="A108" s="19"/>
      <c r="B108" s="20"/>
      <c r="C108" s="20">
        <v>2310</v>
      </c>
      <c r="D108" s="21" t="s">
        <v>40</v>
      </c>
      <c r="E108" s="11">
        <v>17015</v>
      </c>
      <c r="F108" s="11">
        <v>17015</v>
      </c>
      <c r="G108" s="11">
        <v>2992</v>
      </c>
      <c r="H108" s="28">
        <f t="shared" si="5"/>
        <v>17.584484278577726</v>
      </c>
      <c r="I108" s="45">
        <f t="shared" si="4"/>
        <v>0.017526800862679447</v>
      </c>
    </row>
    <row r="109" spans="1:9" ht="49.5" customHeight="1">
      <c r="A109" s="19"/>
      <c r="B109" s="20">
        <v>80150</v>
      </c>
      <c r="C109" s="20"/>
      <c r="D109" s="21" t="s">
        <v>109</v>
      </c>
      <c r="E109" s="11">
        <f>E110+E111</f>
        <v>155598</v>
      </c>
      <c r="F109" s="11">
        <f>F110+F111</f>
        <v>155598</v>
      </c>
      <c r="G109" s="11">
        <f>G110+G111</f>
        <v>47944</v>
      </c>
      <c r="H109" s="28">
        <f t="shared" si="5"/>
        <v>30.812735382202856</v>
      </c>
      <c r="I109" s="45">
        <f t="shared" si="4"/>
        <v>0.2808505817380693</v>
      </c>
    </row>
    <row r="110" spans="1:9" ht="12" customHeight="1">
      <c r="A110" s="19"/>
      <c r="B110" s="20"/>
      <c r="C110" s="20" t="s">
        <v>75</v>
      </c>
      <c r="D110" s="21" t="s">
        <v>10</v>
      </c>
      <c r="E110" s="11">
        <v>0</v>
      </c>
      <c r="F110" s="11"/>
      <c r="G110" s="11">
        <v>4</v>
      </c>
      <c r="H110" s="28">
        <v>0</v>
      </c>
      <c r="I110" s="45">
        <f t="shared" si="4"/>
        <v>2.343155195545381E-05</v>
      </c>
    </row>
    <row r="111" spans="1:9" ht="25.5" customHeight="1">
      <c r="A111" s="19"/>
      <c r="B111" s="20"/>
      <c r="C111" s="20">
        <v>2310</v>
      </c>
      <c r="D111" s="21" t="s">
        <v>40</v>
      </c>
      <c r="E111" s="11">
        <v>155598</v>
      </c>
      <c r="F111" s="11">
        <v>155598</v>
      </c>
      <c r="G111" s="11">
        <v>47940</v>
      </c>
      <c r="H111" s="28">
        <f t="shared" si="5"/>
        <v>30.810164655072686</v>
      </c>
      <c r="I111" s="45">
        <f t="shared" si="4"/>
        <v>0.28082715018611387</v>
      </c>
    </row>
    <row r="112" spans="1:9" ht="12.75">
      <c r="A112" s="19"/>
      <c r="B112" s="20">
        <v>80195</v>
      </c>
      <c r="C112" s="20"/>
      <c r="D112" s="21" t="s">
        <v>41</v>
      </c>
      <c r="E112" s="11">
        <f>E113</f>
        <v>55856</v>
      </c>
      <c r="F112" s="11">
        <f>F113</f>
        <v>57056</v>
      </c>
      <c r="G112" s="11">
        <f>G113</f>
        <v>16656</v>
      </c>
      <c r="H112" s="28">
        <f t="shared" si="5"/>
        <v>29.192372406057203</v>
      </c>
      <c r="I112" s="45">
        <f t="shared" si="4"/>
        <v>0.09756898234250966</v>
      </c>
    </row>
    <row r="113" spans="1:9" ht="29.25" customHeight="1">
      <c r="A113" s="19"/>
      <c r="B113" s="20"/>
      <c r="C113" s="20">
        <v>2310</v>
      </c>
      <c r="D113" s="21" t="s">
        <v>40</v>
      </c>
      <c r="E113" s="11">
        <v>55856</v>
      </c>
      <c r="F113" s="11">
        <v>57056</v>
      </c>
      <c r="G113" s="11">
        <v>16656</v>
      </c>
      <c r="H113" s="28">
        <f t="shared" si="5"/>
        <v>29.192372406057203</v>
      </c>
      <c r="I113" s="45">
        <f t="shared" si="4"/>
        <v>0.09756898234250966</v>
      </c>
    </row>
    <row r="114" spans="1:9" ht="12.75">
      <c r="A114" s="16">
        <v>851</v>
      </c>
      <c r="B114" s="17"/>
      <c r="C114" s="17"/>
      <c r="D114" s="18" t="s">
        <v>43</v>
      </c>
      <c r="E114" s="8">
        <f aca="true" t="shared" si="6" ref="E114:G115">E115</f>
        <v>3504000</v>
      </c>
      <c r="F114" s="8">
        <f t="shared" si="6"/>
        <v>3491000</v>
      </c>
      <c r="G114" s="8">
        <f t="shared" si="6"/>
        <v>471749</v>
      </c>
      <c r="H114" s="29">
        <f t="shared" si="5"/>
        <v>13.513291320538528</v>
      </c>
      <c r="I114" s="48">
        <f t="shared" si="4"/>
        <v>2.7634528008583445</v>
      </c>
    </row>
    <row r="115" spans="1:9" ht="26.25" customHeight="1">
      <c r="A115" s="19"/>
      <c r="B115" s="20">
        <v>85156</v>
      </c>
      <c r="C115" s="20"/>
      <c r="D115" s="21" t="s">
        <v>44</v>
      </c>
      <c r="E115" s="11">
        <f t="shared" si="6"/>
        <v>3504000</v>
      </c>
      <c r="F115" s="11">
        <f t="shared" si="6"/>
        <v>3491000</v>
      </c>
      <c r="G115" s="11">
        <f t="shared" si="6"/>
        <v>471749</v>
      </c>
      <c r="H115" s="28">
        <f t="shared" si="5"/>
        <v>13.513291320538528</v>
      </c>
      <c r="I115" s="45">
        <f t="shared" si="4"/>
        <v>2.7634528008583445</v>
      </c>
    </row>
    <row r="116" spans="1:9" ht="34.5" customHeight="1">
      <c r="A116" s="19"/>
      <c r="B116" s="20"/>
      <c r="C116" s="20">
        <v>2110</v>
      </c>
      <c r="D116" s="21" t="s">
        <v>5</v>
      </c>
      <c r="E116" s="11">
        <v>3504000</v>
      </c>
      <c r="F116" s="11">
        <v>3491000</v>
      </c>
      <c r="G116" s="11">
        <v>471749</v>
      </c>
      <c r="H116" s="28">
        <f t="shared" si="5"/>
        <v>13.513291320538528</v>
      </c>
      <c r="I116" s="45">
        <f t="shared" si="4"/>
        <v>2.7634528008583445</v>
      </c>
    </row>
    <row r="117" spans="1:9" ht="12.75">
      <c r="A117" s="16">
        <v>852</v>
      </c>
      <c r="B117" s="17"/>
      <c r="C117" s="17"/>
      <c r="D117" s="18" t="s">
        <v>45</v>
      </c>
      <c r="E117" s="8">
        <f>E118+E123+E130+E133+E137</f>
        <v>12913008</v>
      </c>
      <c r="F117" s="8">
        <f>F118+F123+F130+F133+F137</f>
        <v>12920225</v>
      </c>
      <c r="G117" s="8">
        <f>G118+G123+G130+G133+G137</f>
        <v>3238174</v>
      </c>
      <c r="H117" s="29">
        <f t="shared" si="5"/>
        <v>25.062829788180935</v>
      </c>
      <c r="I117" s="48">
        <f t="shared" si="4"/>
        <v>18.96886058044992</v>
      </c>
    </row>
    <row r="118" spans="1:9" ht="12.75">
      <c r="A118" s="25"/>
      <c r="B118" s="20">
        <v>85201</v>
      </c>
      <c r="C118" s="20"/>
      <c r="D118" s="21" t="s">
        <v>46</v>
      </c>
      <c r="E118" s="11">
        <f>E119+E120+E121+E122</f>
        <v>341440</v>
      </c>
      <c r="F118" s="11">
        <f>F119+F120+F121+F122</f>
        <v>350471</v>
      </c>
      <c r="G118" s="11">
        <f>G119+G120+G121+G122</f>
        <v>83026</v>
      </c>
      <c r="H118" s="28">
        <f t="shared" si="5"/>
        <v>23.6898345369517</v>
      </c>
      <c r="I118" s="45">
        <f t="shared" si="4"/>
        <v>0.48635700816337696</v>
      </c>
    </row>
    <row r="119" spans="1:9" ht="12.75">
      <c r="A119" s="19"/>
      <c r="B119" s="20"/>
      <c r="C119" s="20" t="s">
        <v>74</v>
      </c>
      <c r="D119" s="21" t="s">
        <v>9</v>
      </c>
      <c r="E119" s="11">
        <v>210</v>
      </c>
      <c r="F119" s="11">
        <v>210</v>
      </c>
      <c r="G119" s="11">
        <v>52</v>
      </c>
      <c r="H119" s="28">
        <f t="shared" si="5"/>
        <v>24.761904761904763</v>
      </c>
      <c r="I119" s="45">
        <f t="shared" si="4"/>
        <v>0.0003046101754208995</v>
      </c>
    </row>
    <row r="120" spans="1:9" ht="15" customHeight="1">
      <c r="A120" s="19"/>
      <c r="B120" s="20"/>
      <c r="C120" s="20" t="s">
        <v>89</v>
      </c>
      <c r="D120" s="21" t="s">
        <v>93</v>
      </c>
      <c r="E120" s="11">
        <v>0</v>
      </c>
      <c r="F120" s="11">
        <v>9031</v>
      </c>
      <c r="G120" s="11">
        <v>9031</v>
      </c>
      <c r="H120" s="28">
        <f t="shared" si="5"/>
        <v>100</v>
      </c>
      <c r="I120" s="45">
        <f t="shared" si="4"/>
        <v>0.05290258642742583</v>
      </c>
    </row>
    <row r="121" spans="1:9" ht="14.25" customHeight="1">
      <c r="A121" s="19"/>
      <c r="B121" s="20"/>
      <c r="C121" s="20" t="s">
        <v>75</v>
      </c>
      <c r="D121" s="21" t="s">
        <v>10</v>
      </c>
      <c r="E121" s="11">
        <v>130</v>
      </c>
      <c r="F121" s="11">
        <v>130</v>
      </c>
      <c r="G121" s="11">
        <v>27</v>
      </c>
      <c r="H121" s="28">
        <f t="shared" si="5"/>
        <v>20.76923076923077</v>
      </c>
      <c r="I121" s="45">
        <f t="shared" si="4"/>
        <v>0.00015816297569931322</v>
      </c>
    </row>
    <row r="122" spans="1:9" ht="24.75" customHeight="1">
      <c r="A122" s="19"/>
      <c r="B122" s="20"/>
      <c r="C122" s="20">
        <v>2900</v>
      </c>
      <c r="D122" s="21" t="s">
        <v>100</v>
      </c>
      <c r="E122" s="11">
        <v>341100</v>
      </c>
      <c r="F122" s="11">
        <v>341100</v>
      </c>
      <c r="G122" s="11">
        <v>73916</v>
      </c>
      <c r="H122" s="28">
        <f t="shared" si="5"/>
        <v>21.669891527411316</v>
      </c>
      <c r="I122" s="45">
        <f t="shared" si="4"/>
        <v>0.4329916485848309</v>
      </c>
    </row>
    <row r="123" spans="1:9" ht="12.75">
      <c r="A123" s="19"/>
      <c r="B123" s="20">
        <v>85202</v>
      </c>
      <c r="C123" s="20"/>
      <c r="D123" s="21" t="s">
        <v>47</v>
      </c>
      <c r="E123" s="11">
        <f>E124+E125+E126+E127+E128+E129</f>
        <v>12010968</v>
      </c>
      <c r="F123" s="11">
        <f>F124+F125+F126+F127+F128+F129</f>
        <v>12194554</v>
      </c>
      <c r="G123" s="11">
        <f>G124+G125+G126+G127+G128+G129</f>
        <v>3017255</v>
      </c>
      <c r="H123" s="28">
        <f t="shared" si="5"/>
        <v>24.742643314384438</v>
      </c>
      <c r="I123" s="45">
        <f t="shared" si="4"/>
        <v>17.674741823838193</v>
      </c>
    </row>
    <row r="124" spans="1:9" ht="38.25" customHeight="1">
      <c r="A124" s="19"/>
      <c r="B124" s="20"/>
      <c r="C124" s="20" t="s">
        <v>72</v>
      </c>
      <c r="D124" s="21" t="s">
        <v>13</v>
      </c>
      <c r="E124" s="11">
        <v>65400</v>
      </c>
      <c r="F124" s="11">
        <v>65400</v>
      </c>
      <c r="G124" s="11">
        <v>16889</v>
      </c>
      <c r="H124" s="28">
        <f t="shared" si="5"/>
        <v>25.82415902140673</v>
      </c>
      <c r="I124" s="45">
        <f t="shared" si="4"/>
        <v>0.09893387024391485</v>
      </c>
    </row>
    <row r="125" spans="1:9" ht="12.75">
      <c r="A125" s="19"/>
      <c r="B125" s="20"/>
      <c r="C125" s="20" t="s">
        <v>73</v>
      </c>
      <c r="D125" s="21" t="s">
        <v>38</v>
      </c>
      <c r="E125" s="11">
        <v>6031920</v>
      </c>
      <c r="F125" s="11">
        <v>6108720</v>
      </c>
      <c r="G125" s="11">
        <v>1534433</v>
      </c>
      <c r="H125" s="28">
        <f aca="true" t="shared" si="7" ref="H125:H180">(G125/F125)*100</f>
        <v>25.118731911104124</v>
      </c>
      <c r="I125" s="45">
        <f aca="true" t="shared" si="8" ref="I125:I180">SUM((G125/17070999)*100)</f>
        <v>8.988536640415713</v>
      </c>
    </row>
    <row r="126" spans="1:9" ht="12.75">
      <c r="A126" s="19"/>
      <c r="B126" s="20"/>
      <c r="C126" s="20" t="s">
        <v>74</v>
      </c>
      <c r="D126" s="21" t="s">
        <v>9</v>
      </c>
      <c r="E126" s="11">
        <v>2000</v>
      </c>
      <c r="F126" s="11">
        <v>2000</v>
      </c>
      <c r="G126" s="11">
        <v>422</v>
      </c>
      <c r="H126" s="28">
        <f t="shared" si="7"/>
        <v>21.099999999999998</v>
      </c>
      <c r="I126" s="45">
        <f t="shared" si="8"/>
        <v>0.002472028731300377</v>
      </c>
    </row>
    <row r="127" spans="1:9" ht="16.5" customHeight="1">
      <c r="A127" s="19"/>
      <c r="B127" s="20"/>
      <c r="C127" s="20" t="s">
        <v>89</v>
      </c>
      <c r="D127" s="21" t="s">
        <v>93</v>
      </c>
      <c r="E127" s="11">
        <v>0</v>
      </c>
      <c r="F127" s="11"/>
      <c r="G127" s="11">
        <v>1363</v>
      </c>
      <c r="H127" s="28">
        <v>0</v>
      </c>
      <c r="I127" s="45">
        <f t="shared" si="8"/>
        <v>0.007984301328820885</v>
      </c>
    </row>
    <row r="128" spans="1:9" ht="12.75">
      <c r="A128" s="19"/>
      <c r="B128" s="20"/>
      <c r="C128" s="20" t="s">
        <v>75</v>
      </c>
      <c r="D128" s="21" t="s">
        <v>10</v>
      </c>
      <c r="E128" s="11">
        <v>14600</v>
      </c>
      <c r="F128" s="11">
        <v>14600</v>
      </c>
      <c r="G128" s="11">
        <v>3533</v>
      </c>
      <c r="H128" s="28">
        <f t="shared" si="7"/>
        <v>24.198630136986303</v>
      </c>
      <c r="I128" s="45">
        <f t="shared" si="8"/>
        <v>0.020695918264654577</v>
      </c>
    </row>
    <row r="129" spans="1:9" ht="30" customHeight="1">
      <c r="A129" s="19"/>
      <c r="B129" s="20"/>
      <c r="C129" s="20">
        <v>2130</v>
      </c>
      <c r="D129" s="21" t="s">
        <v>42</v>
      </c>
      <c r="E129" s="11">
        <v>5897048</v>
      </c>
      <c r="F129" s="11">
        <v>6003834</v>
      </c>
      <c r="G129" s="11">
        <v>1460615</v>
      </c>
      <c r="H129" s="28">
        <f t="shared" si="7"/>
        <v>24.328037717232025</v>
      </c>
      <c r="I129" s="45">
        <f t="shared" si="8"/>
        <v>8.55611906485379</v>
      </c>
    </row>
    <row r="130" spans="1:9" ht="12.75">
      <c r="A130" s="19"/>
      <c r="B130" s="20">
        <v>85218</v>
      </c>
      <c r="C130" s="20"/>
      <c r="D130" s="21" t="s">
        <v>48</v>
      </c>
      <c r="E130" s="11">
        <f>E131+E132</f>
        <v>200</v>
      </c>
      <c r="F130" s="11">
        <f>F131+F132</f>
        <v>200</v>
      </c>
      <c r="G130" s="11">
        <f>G131+G132</f>
        <v>63</v>
      </c>
      <c r="H130" s="28">
        <f t="shared" si="7"/>
        <v>31.5</v>
      </c>
      <c r="I130" s="45">
        <f t="shared" si="8"/>
        <v>0.00036904694329839745</v>
      </c>
    </row>
    <row r="131" spans="1:9" ht="12.75">
      <c r="A131" s="19"/>
      <c r="B131" s="20"/>
      <c r="C131" s="20" t="s">
        <v>74</v>
      </c>
      <c r="D131" s="21" t="s">
        <v>9</v>
      </c>
      <c r="E131" s="11">
        <v>100</v>
      </c>
      <c r="F131" s="11">
        <v>100</v>
      </c>
      <c r="G131" s="11">
        <v>33</v>
      </c>
      <c r="H131" s="28">
        <f t="shared" si="7"/>
        <v>33</v>
      </c>
      <c r="I131" s="45">
        <f t="shared" si="8"/>
        <v>0.0001933103036324939</v>
      </c>
    </row>
    <row r="132" spans="1:9" ht="12.75">
      <c r="A132" s="19"/>
      <c r="B132" s="20"/>
      <c r="C132" s="20" t="s">
        <v>75</v>
      </c>
      <c r="D132" s="21" t="s">
        <v>49</v>
      </c>
      <c r="E132" s="11">
        <v>100</v>
      </c>
      <c r="F132" s="11">
        <v>100</v>
      </c>
      <c r="G132" s="11">
        <v>30</v>
      </c>
      <c r="H132" s="28">
        <f t="shared" si="7"/>
        <v>30</v>
      </c>
      <c r="I132" s="45">
        <f t="shared" si="8"/>
        <v>0.00017573663966590356</v>
      </c>
    </row>
    <row r="133" spans="1:9" ht="12.75">
      <c r="A133" s="19"/>
      <c r="B133" s="20">
        <v>85204</v>
      </c>
      <c r="C133" s="26"/>
      <c r="D133" s="21" t="s">
        <v>80</v>
      </c>
      <c r="E133" s="12">
        <f>E135+E136</f>
        <v>375000</v>
      </c>
      <c r="F133" s="12">
        <f>F135+F136</f>
        <v>375000</v>
      </c>
      <c r="G133" s="12">
        <f>G135+G136+G134</f>
        <v>137830</v>
      </c>
      <c r="H133" s="28">
        <f t="shared" si="7"/>
        <v>36.754666666666665</v>
      </c>
      <c r="I133" s="45">
        <f t="shared" si="8"/>
        <v>0.8073927015050495</v>
      </c>
    </row>
    <row r="134" spans="1:9" ht="12.75">
      <c r="A134" s="19"/>
      <c r="B134" s="20"/>
      <c r="C134" s="20" t="s">
        <v>75</v>
      </c>
      <c r="D134" s="21" t="s">
        <v>10</v>
      </c>
      <c r="E134" s="12">
        <v>0</v>
      </c>
      <c r="F134" s="12">
        <v>0</v>
      </c>
      <c r="G134" s="11">
        <v>839</v>
      </c>
      <c r="H134" s="28">
        <v>0</v>
      </c>
      <c r="I134" s="45">
        <f t="shared" si="8"/>
        <v>0.0049147680226564365</v>
      </c>
    </row>
    <row r="135" spans="1:9" ht="25.5" customHeight="1">
      <c r="A135" s="19"/>
      <c r="B135" s="20"/>
      <c r="C135" s="20">
        <v>2320</v>
      </c>
      <c r="D135" s="21" t="s">
        <v>53</v>
      </c>
      <c r="E135" s="12">
        <v>245000</v>
      </c>
      <c r="F135" s="12">
        <v>245000</v>
      </c>
      <c r="G135" s="12">
        <v>93332</v>
      </c>
      <c r="H135" s="28">
        <f t="shared" si="7"/>
        <v>38.09469387755102</v>
      </c>
      <c r="I135" s="45">
        <f t="shared" si="8"/>
        <v>0.5467284017766038</v>
      </c>
    </row>
    <row r="136" spans="1:9" ht="36.75" customHeight="1">
      <c r="A136" s="19"/>
      <c r="B136" s="20"/>
      <c r="C136" s="20">
        <v>2900</v>
      </c>
      <c r="D136" s="21" t="s">
        <v>101</v>
      </c>
      <c r="E136" s="12">
        <v>130000</v>
      </c>
      <c r="F136" s="12">
        <v>130000</v>
      </c>
      <c r="G136" s="12">
        <v>43659</v>
      </c>
      <c r="H136" s="28">
        <f t="shared" si="7"/>
        <v>33.58384615384615</v>
      </c>
      <c r="I136" s="45">
        <f t="shared" si="8"/>
        <v>0.25574953170578946</v>
      </c>
    </row>
    <row r="137" spans="1:9" ht="15" customHeight="1">
      <c r="A137" s="19"/>
      <c r="B137" s="20">
        <v>85295</v>
      </c>
      <c r="C137" s="20"/>
      <c r="D137" s="21" t="s">
        <v>41</v>
      </c>
      <c r="E137" s="12">
        <f>E138</f>
        <v>185400</v>
      </c>
      <c r="F137" s="12">
        <v>0</v>
      </c>
      <c r="G137" s="12"/>
      <c r="H137" s="28">
        <v>0</v>
      </c>
      <c r="I137" s="45">
        <f t="shared" si="8"/>
        <v>0</v>
      </c>
    </row>
    <row r="138" spans="1:9" ht="36" customHeight="1">
      <c r="A138" s="19"/>
      <c r="B138" s="20"/>
      <c r="C138" s="20">
        <v>2110</v>
      </c>
      <c r="D138" s="21" t="s">
        <v>5</v>
      </c>
      <c r="E138" s="12">
        <v>185400</v>
      </c>
      <c r="F138" s="12">
        <v>0</v>
      </c>
      <c r="G138" s="12">
        <v>0</v>
      </c>
      <c r="H138" s="28">
        <v>0</v>
      </c>
      <c r="I138" s="45">
        <f t="shared" si="8"/>
        <v>0</v>
      </c>
    </row>
    <row r="139" spans="1:9" ht="15" customHeight="1">
      <c r="A139" s="16">
        <v>853</v>
      </c>
      <c r="B139" s="17"/>
      <c r="C139" s="17"/>
      <c r="D139" s="18" t="s">
        <v>50</v>
      </c>
      <c r="E139" s="31">
        <f>E142+E140</f>
        <v>2342600</v>
      </c>
      <c r="F139" s="31">
        <f>F142+F140</f>
        <v>2226600</v>
      </c>
      <c r="G139" s="31">
        <f>G142+G140</f>
        <v>657554</v>
      </c>
      <c r="H139" s="29">
        <f t="shared" si="7"/>
        <v>29.531752447678073</v>
      </c>
      <c r="I139" s="48">
        <f t="shared" si="8"/>
        <v>3.8518776786291182</v>
      </c>
    </row>
    <row r="140" spans="1:9" ht="12.75" customHeight="1">
      <c r="A140" s="19"/>
      <c r="B140" s="20">
        <v>85324</v>
      </c>
      <c r="C140" s="20"/>
      <c r="D140" s="21" t="s">
        <v>51</v>
      </c>
      <c r="E140" s="12">
        <v>0</v>
      </c>
      <c r="F140" s="12">
        <v>0</v>
      </c>
      <c r="G140" s="12">
        <f>G141</f>
        <v>2999</v>
      </c>
      <c r="H140" s="28">
        <v>0</v>
      </c>
      <c r="I140" s="45">
        <f t="shared" si="8"/>
        <v>0.01756780607860149</v>
      </c>
    </row>
    <row r="141" spans="1:9" ht="12.75">
      <c r="A141" s="19"/>
      <c r="B141" s="20"/>
      <c r="C141" s="20" t="s">
        <v>75</v>
      </c>
      <c r="D141" s="21" t="s">
        <v>49</v>
      </c>
      <c r="E141" s="12">
        <v>0</v>
      </c>
      <c r="F141" s="12">
        <v>0</v>
      </c>
      <c r="G141" s="12">
        <v>2999</v>
      </c>
      <c r="H141" s="28">
        <v>0</v>
      </c>
      <c r="I141" s="45">
        <f t="shared" si="8"/>
        <v>0.01756780607860149</v>
      </c>
    </row>
    <row r="142" spans="1:9" ht="12.75">
      <c r="A142" s="19"/>
      <c r="B142" s="20">
        <v>85333</v>
      </c>
      <c r="C142" s="20"/>
      <c r="D142" s="21" t="s">
        <v>52</v>
      </c>
      <c r="E142" s="11">
        <f>E143+E144+E145+E146</f>
        <v>2342600</v>
      </c>
      <c r="F142" s="11">
        <f>F143+F144+F145+F146</f>
        <v>2226600</v>
      </c>
      <c r="G142" s="11">
        <f>G143+G144+G145+G146</f>
        <v>654555</v>
      </c>
      <c r="H142" s="28">
        <f t="shared" si="7"/>
        <v>29.39706278631097</v>
      </c>
      <c r="I142" s="45">
        <f t="shared" si="8"/>
        <v>3.834309872550517</v>
      </c>
    </row>
    <row r="143" spans="1:9" ht="12.75">
      <c r="A143" s="19"/>
      <c r="B143" s="20"/>
      <c r="C143" s="20" t="s">
        <v>74</v>
      </c>
      <c r="D143" s="21" t="s">
        <v>9</v>
      </c>
      <c r="E143" s="11">
        <v>1500</v>
      </c>
      <c r="F143" s="11">
        <v>1500</v>
      </c>
      <c r="G143" s="11">
        <v>108</v>
      </c>
      <c r="H143" s="28">
        <f t="shared" si="7"/>
        <v>7.199999999999999</v>
      </c>
      <c r="I143" s="45">
        <f t="shared" si="8"/>
        <v>0.0006326519027972529</v>
      </c>
    </row>
    <row r="144" spans="1:9" ht="12.75">
      <c r="A144" s="19"/>
      <c r="B144" s="20"/>
      <c r="C144" s="20" t="s">
        <v>75</v>
      </c>
      <c r="D144" s="21" t="s">
        <v>10</v>
      </c>
      <c r="E144" s="11">
        <v>700</v>
      </c>
      <c r="F144" s="11">
        <v>700</v>
      </c>
      <c r="G144" s="11">
        <v>270</v>
      </c>
      <c r="H144" s="28">
        <f t="shared" si="7"/>
        <v>38.57142857142858</v>
      </c>
      <c r="I144" s="45">
        <f t="shared" si="8"/>
        <v>0.001581629756993132</v>
      </c>
    </row>
    <row r="145" spans="1:9" ht="24" customHeight="1">
      <c r="A145" s="19"/>
      <c r="B145" s="20"/>
      <c r="C145" s="20">
        <v>2320</v>
      </c>
      <c r="D145" s="21" t="s">
        <v>53</v>
      </c>
      <c r="E145" s="11">
        <v>1816000</v>
      </c>
      <c r="F145" s="11">
        <v>1700000</v>
      </c>
      <c r="G145" s="11">
        <v>523077</v>
      </c>
      <c r="H145" s="28">
        <f t="shared" si="7"/>
        <v>30.769235294117646</v>
      </c>
      <c r="I145" s="45">
        <f t="shared" si="8"/>
        <v>3.064126475550728</v>
      </c>
    </row>
    <row r="146" spans="1:9" ht="36" customHeight="1">
      <c r="A146" s="19"/>
      <c r="B146" s="20"/>
      <c r="C146" s="20">
        <v>2690</v>
      </c>
      <c r="D146" s="32" t="s">
        <v>107</v>
      </c>
      <c r="E146" s="11">
        <v>524400</v>
      </c>
      <c r="F146" s="11">
        <v>524400</v>
      </c>
      <c r="G146" s="11">
        <v>131100</v>
      </c>
      <c r="H146" s="28">
        <f t="shared" si="7"/>
        <v>25</v>
      </c>
      <c r="I146" s="45">
        <f t="shared" si="8"/>
        <v>0.7679691153399986</v>
      </c>
    </row>
    <row r="147" spans="1:9" ht="12.75">
      <c r="A147" s="16">
        <v>854</v>
      </c>
      <c r="B147" s="17"/>
      <c r="C147" s="17"/>
      <c r="D147" s="18" t="s">
        <v>54</v>
      </c>
      <c r="E147" s="8">
        <f>E148+E153+E156+E161+E166+E170+E168</f>
        <v>2309433</v>
      </c>
      <c r="F147" s="8">
        <f>F148+F153+F156+F161+F166+F170+F168</f>
        <v>2232599</v>
      </c>
      <c r="G147" s="8">
        <f>G148+G153+G156+G161+G166+G170+G168</f>
        <v>654929</v>
      </c>
      <c r="H147" s="29">
        <f t="shared" si="7"/>
        <v>29.334824569929484</v>
      </c>
      <c r="I147" s="48">
        <f t="shared" si="8"/>
        <v>3.8365007226583514</v>
      </c>
    </row>
    <row r="148" spans="1:9" ht="12.75">
      <c r="A148" s="19"/>
      <c r="B148" s="20">
        <v>85401</v>
      </c>
      <c r="C148" s="20"/>
      <c r="D148" s="21" t="s">
        <v>55</v>
      </c>
      <c r="E148" s="11">
        <f>E149+E150+E151+E152</f>
        <v>587190</v>
      </c>
      <c r="F148" s="11">
        <f>F149+F150+F151+F152</f>
        <v>510306</v>
      </c>
      <c r="G148" s="11">
        <f>G149+G150+G151+G152</f>
        <v>135174</v>
      </c>
      <c r="H148" s="28">
        <f t="shared" si="7"/>
        <v>26.488812594796062</v>
      </c>
      <c r="I148" s="45">
        <f t="shared" si="8"/>
        <v>0.7918341510066284</v>
      </c>
    </row>
    <row r="149" spans="1:9" ht="12.75">
      <c r="A149" s="19"/>
      <c r="B149" s="20"/>
      <c r="C149" s="20" t="s">
        <v>73</v>
      </c>
      <c r="D149" s="21" t="s">
        <v>38</v>
      </c>
      <c r="E149" s="11">
        <v>178000</v>
      </c>
      <c r="F149" s="11">
        <v>178000</v>
      </c>
      <c r="G149" s="11">
        <v>30461</v>
      </c>
      <c r="H149" s="28">
        <f t="shared" si="7"/>
        <v>17.112921348314607</v>
      </c>
      <c r="I149" s="45">
        <f t="shared" si="8"/>
        <v>0.1784371260287696</v>
      </c>
    </row>
    <row r="150" spans="1:9" ht="12.75">
      <c r="A150" s="19"/>
      <c r="B150" s="20"/>
      <c r="C150" s="20" t="s">
        <v>75</v>
      </c>
      <c r="D150" s="21" t="s">
        <v>10</v>
      </c>
      <c r="E150" s="11">
        <v>36</v>
      </c>
      <c r="F150" s="11">
        <v>36</v>
      </c>
      <c r="G150" s="11">
        <v>13</v>
      </c>
      <c r="H150" s="28">
        <f t="shared" si="7"/>
        <v>36.11111111111111</v>
      </c>
      <c r="I150" s="45">
        <f t="shared" si="8"/>
        <v>7.615254385522488E-05</v>
      </c>
    </row>
    <row r="151" spans="1:9" ht="27.75" customHeight="1">
      <c r="A151" s="19"/>
      <c r="B151" s="20"/>
      <c r="C151" s="20">
        <v>2310</v>
      </c>
      <c r="D151" s="21" t="s">
        <v>56</v>
      </c>
      <c r="E151" s="11">
        <v>392704</v>
      </c>
      <c r="F151" s="11">
        <v>332270</v>
      </c>
      <c r="G151" s="11">
        <v>104700</v>
      </c>
      <c r="H151" s="28">
        <f t="shared" si="7"/>
        <v>31.51051855418786</v>
      </c>
      <c r="I151" s="45">
        <f t="shared" si="8"/>
        <v>0.6133208724340035</v>
      </c>
    </row>
    <row r="152" spans="1:9" ht="37.5" customHeight="1">
      <c r="A152" s="19"/>
      <c r="B152" s="20"/>
      <c r="C152" s="20">
        <v>6610</v>
      </c>
      <c r="D152" s="21" t="s">
        <v>85</v>
      </c>
      <c r="E152" s="11">
        <v>16450</v>
      </c>
      <c r="F152" s="11">
        <v>0</v>
      </c>
      <c r="G152" s="11">
        <v>0</v>
      </c>
      <c r="H152" s="28">
        <v>0</v>
      </c>
      <c r="I152" s="45">
        <f t="shared" si="8"/>
        <v>0</v>
      </c>
    </row>
    <row r="153" spans="1:9" ht="12.75" customHeight="1">
      <c r="A153" s="19"/>
      <c r="B153" s="20">
        <v>85406</v>
      </c>
      <c r="C153" s="20"/>
      <c r="D153" s="21" t="s">
        <v>57</v>
      </c>
      <c r="E153" s="11">
        <f>E154+E155</f>
        <v>522</v>
      </c>
      <c r="F153" s="11">
        <f>F154+F155</f>
        <v>522</v>
      </c>
      <c r="G153" s="11">
        <f>G154+G155</f>
        <v>78</v>
      </c>
      <c r="H153" s="28">
        <f t="shared" si="7"/>
        <v>14.942528735632186</v>
      </c>
      <c r="I153" s="45">
        <f t="shared" si="8"/>
        <v>0.0004569152631313493</v>
      </c>
    </row>
    <row r="154" spans="1:9" ht="12.75">
      <c r="A154" s="19"/>
      <c r="B154" s="20"/>
      <c r="C154" s="20" t="s">
        <v>74</v>
      </c>
      <c r="D154" s="21" t="s">
        <v>9</v>
      </c>
      <c r="E154" s="11">
        <v>350</v>
      </c>
      <c r="F154" s="11">
        <v>350</v>
      </c>
      <c r="G154" s="11">
        <v>33</v>
      </c>
      <c r="H154" s="28">
        <f t="shared" si="7"/>
        <v>9.428571428571429</v>
      </c>
      <c r="I154" s="45">
        <f t="shared" si="8"/>
        <v>0.0001933103036324939</v>
      </c>
    </row>
    <row r="155" spans="1:9" ht="12.75">
      <c r="A155" s="19"/>
      <c r="B155" s="20"/>
      <c r="C155" s="20" t="s">
        <v>75</v>
      </c>
      <c r="D155" s="21" t="s">
        <v>10</v>
      </c>
      <c r="E155" s="11">
        <v>172</v>
      </c>
      <c r="F155" s="11">
        <v>172</v>
      </c>
      <c r="G155" s="11">
        <v>45</v>
      </c>
      <c r="H155" s="28">
        <f t="shared" si="7"/>
        <v>26.16279069767442</v>
      </c>
      <c r="I155" s="45">
        <f t="shared" si="8"/>
        <v>0.00026360495949885533</v>
      </c>
    </row>
    <row r="156" spans="1:9" ht="12.75">
      <c r="A156" s="19"/>
      <c r="B156" s="20">
        <v>85410</v>
      </c>
      <c r="C156" s="20"/>
      <c r="D156" s="21" t="s">
        <v>58</v>
      </c>
      <c r="E156" s="11">
        <f>E157+E159+E160+E158</f>
        <v>437416</v>
      </c>
      <c r="F156" s="11">
        <f>F157+F159+F160+F158</f>
        <v>437466</v>
      </c>
      <c r="G156" s="11">
        <f>G157+G159+G160+G158</f>
        <v>159645</v>
      </c>
      <c r="H156" s="28">
        <f t="shared" si="7"/>
        <v>36.49312175117609</v>
      </c>
      <c r="I156" s="45">
        <f t="shared" si="8"/>
        <v>0.9351825279821058</v>
      </c>
    </row>
    <row r="157" spans="1:9" ht="12.75">
      <c r="A157" s="19"/>
      <c r="B157" s="20"/>
      <c r="C157" s="20" t="s">
        <v>73</v>
      </c>
      <c r="D157" s="21" t="s">
        <v>38</v>
      </c>
      <c r="E157" s="11">
        <v>121390</v>
      </c>
      <c r="F157" s="11">
        <v>121390</v>
      </c>
      <c r="G157" s="11">
        <v>46845</v>
      </c>
      <c r="H157" s="28">
        <f t="shared" si="7"/>
        <v>38.59049345086086</v>
      </c>
      <c r="I157" s="45">
        <f t="shared" si="8"/>
        <v>0.2744127628383084</v>
      </c>
    </row>
    <row r="158" spans="1:9" ht="12.75">
      <c r="A158" s="19"/>
      <c r="B158" s="20"/>
      <c r="C158" s="20" t="s">
        <v>74</v>
      </c>
      <c r="D158" s="21" t="s">
        <v>9</v>
      </c>
      <c r="E158" s="11">
        <v>40</v>
      </c>
      <c r="F158" s="11">
        <v>40</v>
      </c>
      <c r="G158" s="11">
        <v>18</v>
      </c>
      <c r="H158" s="28">
        <f t="shared" si="7"/>
        <v>45</v>
      </c>
      <c r="I158" s="45">
        <f t="shared" si="8"/>
        <v>0.00010544198379954214</v>
      </c>
    </row>
    <row r="159" spans="1:9" ht="12.75">
      <c r="A159" s="19"/>
      <c r="B159" s="20"/>
      <c r="C159" s="20" t="s">
        <v>75</v>
      </c>
      <c r="D159" s="21" t="s">
        <v>10</v>
      </c>
      <c r="E159" s="11">
        <v>70</v>
      </c>
      <c r="F159" s="11">
        <v>70</v>
      </c>
      <c r="G159" s="11">
        <v>22</v>
      </c>
      <c r="H159" s="28">
        <f t="shared" si="7"/>
        <v>31.428571428571427</v>
      </c>
      <c r="I159" s="45">
        <f t="shared" si="8"/>
        <v>0.00012887353575499595</v>
      </c>
    </row>
    <row r="160" spans="1:9" ht="24.75" customHeight="1">
      <c r="A160" s="19"/>
      <c r="B160" s="20"/>
      <c r="C160" s="20">
        <v>2310</v>
      </c>
      <c r="D160" s="21" t="s">
        <v>56</v>
      </c>
      <c r="E160" s="11">
        <v>315916</v>
      </c>
      <c r="F160" s="11">
        <v>315966</v>
      </c>
      <c r="G160" s="11">
        <v>112760</v>
      </c>
      <c r="H160" s="28">
        <f t="shared" si="7"/>
        <v>35.68738408562947</v>
      </c>
      <c r="I160" s="45">
        <f t="shared" si="8"/>
        <v>0.6605354496242428</v>
      </c>
    </row>
    <row r="161" spans="1:9" ht="12.75">
      <c r="A161" s="19"/>
      <c r="B161" s="20">
        <v>85411</v>
      </c>
      <c r="C161" s="20"/>
      <c r="D161" s="21" t="s">
        <v>59</v>
      </c>
      <c r="E161" s="11">
        <f>E163+E164+E165+E162</f>
        <v>995371</v>
      </c>
      <c r="F161" s="11">
        <f>F163+F164+F165+F162</f>
        <v>995371</v>
      </c>
      <c r="G161" s="11">
        <f>G163+G164+G165+G162</f>
        <v>309111</v>
      </c>
      <c r="H161" s="28">
        <f t="shared" si="7"/>
        <v>31.054852914139552</v>
      </c>
      <c r="I161" s="45">
        <f t="shared" si="8"/>
        <v>1.8107376141255707</v>
      </c>
    </row>
    <row r="162" spans="1:9" ht="12.75">
      <c r="A162" s="19"/>
      <c r="B162" s="20"/>
      <c r="C162" s="20" t="s">
        <v>99</v>
      </c>
      <c r="D162" s="21" t="s">
        <v>102</v>
      </c>
      <c r="E162" s="11"/>
      <c r="F162" s="11">
        <v>0</v>
      </c>
      <c r="G162" s="11">
        <v>0</v>
      </c>
      <c r="H162" s="28">
        <v>0</v>
      </c>
      <c r="I162" s="45">
        <f t="shared" si="8"/>
        <v>0</v>
      </c>
    </row>
    <row r="163" spans="1:9" ht="12.75">
      <c r="A163" s="19"/>
      <c r="B163" s="20"/>
      <c r="C163" s="20" t="s">
        <v>73</v>
      </c>
      <c r="D163" s="21" t="s">
        <v>38</v>
      </c>
      <c r="E163" s="11">
        <v>994499</v>
      </c>
      <c r="F163" s="11">
        <v>994499</v>
      </c>
      <c r="G163" s="11">
        <v>308937</v>
      </c>
      <c r="H163" s="28">
        <f t="shared" si="7"/>
        <v>31.06458628917676</v>
      </c>
      <c r="I163" s="45">
        <f t="shared" si="8"/>
        <v>1.8097183416155083</v>
      </c>
    </row>
    <row r="164" spans="1:9" ht="12.75">
      <c r="A164" s="19"/>
      <c r="B164" s="20"/>
      <c r="C164" s="20" t="s">
        <v>74</v>
      </c>
      <c r="D164" s="21" t="s">
        <v>9</v>
      </c>
      <c r="E164" s="11">
        <v>510</v>
      </c>
      <c r="F164" s="11">
        <v>510</v>
      </c>
      <c r="G164" s="11">
        <v>96</v>
      </c>
      <c r="H164" s="28">
        <f t="shared" si="7"/>
        <v>18.823529411764707</v>
      </c>
      <c r="I164" s="45">
        <f t="shared" si="8"/>
        <v>0.0005623572469308914</v>
      </c>
    </row>
    <row r="165" spans="1:9" ht="12.75">
      <c r="A165" s="19"/>
      <c r="B165" s="20"/>
      <c r="C165" s="20" t="s">
        <v>75</v>
      </c>
      <c r="D165" s="21" t="s">
        <v>10</v>
      </c>
      <c r="E165" s="11">
        <v>362</v>
      </c>
      <c r="F165" s="11">
        <v>362</v>
      </c>
      <c r="G165" s="11">
        <v>78</v>
      </c>
      <c r="H165" s="28">
        <f t="shared" si="7"/>
        <v>21.54696132596685</v>
      </c>
      <c r="I165" s="45">
        <f t="shared" si="8"/>
        <v>0.0004569152631313493</v>
      </c>
    </row>
    <row r="166" spans="1:9" ht="12.75">
      <c r="A166" s="19"/>
      <c r="B166" s="20">
        <v>85415</v>
      </c>
      <c r="C166" s="20"/>
      <c r="D166" s="21" t="s">
        <v>60</v>
      </c>
      <c r="E166" s="12">
        <f>E167</f>
        <v>5088</v>
      </c>
      <c r="F166" s="12">
        <f>F167</f>
        <v>5088</v>
      </c>
      <c r="G166" s="12">
        <v>0</v>
      </c>
      <c r="H166" s="28">
        <f t="shared" si="7"/>
        <v>0</v>
      </c>
      <c r="I166" s="45">
        <f t="shared" si="8"/>
        <v>0</v>
      </c>
    </row>
    <row r="167" spans="1:9" ht="35.25" customHeight="1">
      <c r="A167" s="19"/>
      <c r="B167" s="20"/>
      <c r="C167" s="20">
        <v>2310</v>
      </c>
      <c r="D167" s="21" t="s">
        <v>84</v>
      </c>
      <c r="E167" s="12">
        <v>5088</v>
      </c>
      <c r="F167" s="12">
        <v>5088</v>
      </c>
      <c r="G167" s="12">
        <v>0</v>
      </c>
      <c r="H167" s="28">
        <f t="shared" si="7"/>
        <v>0</v>
      </c>
      <c r="I167" s="45">
        <f t="shared" si="8"/>
        <v>0</v>
      </c>
    </row>
    <row r="168" spans="1:9" ht="14.25" customHeight="1">
      <c r="A168" s="19"/>
      <c r="B168" s="20">
        <v>85446</v>
      </c>
      <c r="C168" s="20"/>
      <c r="D168" s="21" t="s">
        <v>39</v>
      </c>
      <c r="E168" s="12">
        <f>E169</f>
        <v>1463</v>
      </c>
      <c r="F168" s="12">
        <f>F169</f>
        <v>1463</v>
      </c>
      <c r="G168" s="12">
        <v>0</v>
      </c>
      <c r="H168" s="28">
        <f t="shared" si="7"/>
        <v>0</v>
      </c>
      <c r="I168" s="45">
        <f t="shared" si="8"/>
        <v>0</v>
      </c>
    </row>
    <row r="169" spans="1:9" ht="35.25" customHeight="1">
      <c r="A169" s="19"/>
      <c r="B169" s="20"/>
      <c r="C169" s="20">
        <v>2310</v>
      </c>
      <c r="D169" s="21" t="s">
        <v>84</v>
      </c>
      <c r="E169" s="12">
        <v>1463</v>
      </c>
      <c r="F169" s="12">
        <v>1463</v>
      </c>
      <c r="G169" s="12">
        <v>0</v>
      </c>
      <c r="H169" s="28">
        <f t="shared" si="7"/>
        <v>0</v>
      </c>
      <c r="I169" s="45">
        <f t="shared" si="8"/>
        <v>0</v>
      </c>
    </row>
    <row r="170" spans="1:9" ht="12.75">
      <c r="A170" s="19"/>
      <c r="B170" s="20">
        <v>85421</v>
      </c>
      <c r="C170" s="20"/>
      <c r="D170" s="21" t="s">
        <v>82</v>
      </c>
      <c r="E170" s="11">
        <f>E171+E172+E173+E174+E175</f>
        <v>282383</v>
      </c>
      <c r="F170" s="11">
        <f>F171+F172+F173+F174+F175</f>
        <v>282383</v>
      </c>
      <c r="G170" s="11">
        <f>G171+G172+G173+G174+G175</f>
        <v>50921</v>
      </c>
      <c r="H170" s="28">
        <f t="shared" si="7"/>
        <v>18.032601112673213</v>
      </c>
      <c r="I170" s="45">
        <f t="shared" si="8"/>
        <v>0.2982895142809158</v>
      </c>
    </row>
    <row r="171" spans="1:9" ht="12.75">
      <c r="A171" s="19"/>
      <c r="B171" s="20"/>
      <c r="C171" s="20" t="s">
        <v>71</v>
      </c>
      <c r="D171" s="21" t="s">
        <v>8</v>
      </c>
      <c r="E171" s="11">
        <v>114</v>
      </c>
      <c r="F171" s="11">
        <v>114</v>
      </c>
      <c r="G171" s="11">
        <v>27</v>
      </c>
      <c r="H171" s="28">
        <f t="shared" si="7"/>
        <v>23.684210526315788</v>
      </c>
      <c r="I171" s="45">
        <f t="shared" si="8"/>
        <v>0.00015816297569931322</v>
      </c>
    </row>
    <row r="172" spans="1:9" ht="36">
      <c r="A172" s="19"/>
      <c r="B172" s="20"/>
      <c r="C172" s="20" t="s">
        <v>72</v>
      </c>
      <c r="D172" s="21" t="s">
        <v>112</v>
      </c>
      <c r="E172" s="11">
        <v>9816</v>
      </c>
      <c r="F172" s="11">
        <v>9816</v>
      </c>
      <c r="G172" s="11">
        <v>2158</v>
      </c>
      <c r="H172" s="28">
        <f t="shared" si="7"/>
        <v>21.984515077424614</v>
      </c>
      <c r="I172" s="45">
        <f t="shared" si="8"/>
        <v>0.012641322279967329</v>
      </c>
    </row>
    <row r="173" spans="1:9" ht="12.75">
      <c r="A173" s="19"/>
      <c r="B173" s="20"/>
      <c r="C173" s="20" t="s">
        <v>73</v>
      </c>
      <c r="D173" s="21" t="s">
        <v>38</v>
      </c>
      <c r="E173" s="11">
        <v>270788</v>
      </c>
      <c r="F173" s="11">
        <v>270788</v>
      </c>
      <c r="G173" s="11">
        <v>47618</v>
      </c>
      <c r="H173" s="28">
        <f t="shared" si="7"/>
        <v>17.584974223377696</v>
      </c>
      <c r="I173" s="45">
        <f t="shared" si="8"/>
        <v>0.2789409102536998</v>
      </c>
    </row>
    <row r="174" spans="1:9" ht="12.75">
      <c r="A174" s="19"/>
      <c r="B174" s="20"/>
      <c r="C174" s="20" t="s">
        <v>74</v>
      </c>
      <c r="D174" s="21" t="s">
        <v>9</v>
      </c>
      <c r="E174" s="11">
        <v>820</v>
      </c>
      <c r="F174" s="11">
        <v>820</v>
      </c>
      <c r="G174" s="11">
        <v>255</v>
      </c>
      <c r="H174" s="28">
        <f t="shared" si="7"/>
        <v>31.097560975609756</v>
      </c>
      <c r="I174" s="45">
        <f t="shared" si="8"/>
        <v>0.0014937614371601804</v>
      </c>
    </row>
    <row r="175" spans="1:9" ht="12.75">
      <c r="A175" s="19"/>
      <c r="B175" s="20"/>
      <c r="C175" s="20" t="s">
        <v>75</v>
      </c>
      <c r="D175" s="21" t="s">
        <v>10</v>
      </c>
      <c r="E175" s="11">
        <v>845</v>
      </c>
      <c r="F175" s="11">
        <v>845</v>
      </c>
      <c r="G175" s="11">
        <v>863</v>
      </c>
      <c r="H175" s="28">
        <f t="shared" si="7"/>
        <v>102.13017751479289</v>
      </c>
      <c r="I175" s="45">
        <f t="shared" si="8"/>
        <v>0.0050553573343891595</v>
      </c>
    </row>
    <row r="176" spans="1:9" ht="12.75" customHeight="1">
      <c r="A176" s="22">
        <v>900</v>
      </c>
      <c r="B176" s="23"/>
      <c r="C176" s="23"/>
      <c r="D176" s="24" t="s">
        <v>90</v>
      </c>
      <c r="E176" s="8">
        <f aca="true" t="shared" si="9" ref="E176:G177">E177</f>
        <v>300000</v>
      </c>
      <c r="F176" s="8">
        <f t="shared" si="9"/>
        <v>300000</v>
      </c>
      <c r="G176" s="8">
        <f t="shared" si="9"/>
        <v>2558</v>
      </c>
      <c r="H176" s="29">
        <f t="shared" si="7"/>
        <v>0.8526666666666667</v>
      </c>
      <c r="I176" s="48">
        <f t="shared" si="8"/>
        <v>0.01498447747551271</v>
      </c>
    </row>
    <row r="177" spans="1:9" ht="24">
      <c r="A177" s="19"/>
      <c r="B177" s="20"/>
      <c r="C177" s="20">
        <v>90019</v>
      </c>
      <c r="D177" s="21" t="s">
        <v>91</v>
      </c>
      <c r="E177" s="11">
        <f t="shared" si="9"/>
        <v>300000</v>
      </c>
      <c r="F177" s="11">
        <f t="shared" si="9"/>
        <v>300000</v>
      </c>
      <c r="G177" s="11">
        <f t="shared" si="9"/>
        <v>2558</v>
      </c>
      <c r="H177" s="28">
        <f t="shared" si="7"/>
        <v>0.8526666666666667</v>
      </c>
      <c r="I177" s="45">
        <f t="shared" si="8"/>
        <v>0.01498447747551271</v>
      </c>
    </row>
    <row r="178" spans="1:9" ht="12.75">
      <c r="A178" s="19"/>
      <c r="B178" s="20"/>
      <c r="C178" s="20" t="s">
        <v>71</v>
      </c>
      <c r="D178" s="21" t="s">
        <v>8</v>
      </c>
      <c r="E178" s="11">
        <v>300000</v>
      </c>
      <c r="F178" s="11">
        <v>300000</v>
      </c>
      <c r="G178" s="11">
        <v>2558</v>
      </c>
      <c r="H178" s="28">
        <f t="shared" si="7"/>
        <v>0.8526666666666667</v>
      </c>
      <c r="I178" s="45">
        <f t="shared" si="8"/>
        <v>0.01498447747551271</v>
      </c>
    </row>
    <row r="179" spans="1:9" ht="12.75">
      <c r="A179" s="16"/>
      <c r="B179" s="17"/>
      <c r="C179" s="17"/>
      <c r="D179" s="18" t="s">
        <v>61</v>
      </c>
      <c r="E179" s="8">
        <f>E5+E8+E14+E22+E34+E54+E63+E73+E80+E114+E117+E139+E147+E176+E51</f>
        <v>60425025</v>
      </c>
      <c r="F179" s="8">
        <f>F5+F8+F14+F22+F34+F54+F63+F73+F80+F114+F117+F139+F147+F176+F51+F60</f>
        <v>58612563</v>
      </c>
      <c r="G179" s="8">
        <f>G5+G8+G14+G22+G34+G54+G63+G73+G80+G114+G117+G139+G147+G176+G51+G60+G11</f>
        <v>17070999.23</v>
      </c>
      <c r="H179" s="29">
        <f t="shared" si="7"/>
        <v>29.12515398789164</v>
      </c>
      <c r="I179" s="48">
        <f t="shared" si="8"/>
        <v>100.00000134731424</v>
      </c>
    </row>
    <row r="180" spans="1:9" ht="12.75">
      <c r="A180" s="19"/>
      <c r="B180" s="20"/>
      <c r="C180" s="20" t="s">
        <v>76</v>
      </c>
      <c r="D180" s="21" t="s">
        <v>23</v>
      </c>
      <c r="E180" s="11">
        <f aca="true" t="shared" si="10" ref="E180:G181">E71</f>
        <v>10730270</v>
      </c>
      <c r="F180" s="11">
        <f t="shared" si="10"/>
        <v>10730270</v>
      </c>
      <c r="G180" s="11">
        <f t="shared" si="10"/>
        <v>2453915</v>
      </c>
      <c r="H180" s="28">
        <f t="shared" si="7"/>
        <v>22.86908903503826</v>
      </c>
      <c r="I180" s="45">
        <f t="shared" si="8"/>
        <v>14.374759204191859</v>
      </c>
    </row>
    <row r="181" spans="1:9" ht="12.75">
      <c r="A181" s="19"/>
      <c r="B181" s="20"/>
      <c r="C181" s="20" t="s">
        <v>77</v>
      </c>
      <c r="D181" s="21" t="s">
        <v>24</v>
      </c>
      <c r="E181" s="11">
        <f t="shared" si="10"/>
        <v>110000</v>
      </c>
      <c r="F181" s="11">
        <f t="shared" si="10"/>
        <v>110000</v>
      </c>
      <c r="G181" s="11">
        <f t="shared" si="10"/>
        <v>40904</v>
      </c>
      <c r="H181" s="28">
        <f aca="true" t="shared" si="11" ref="H181:H208">(G181/F181)*100</f>
        <v>37.18545454545455</v>
      </c>
      <c r="I181" s="45">
        <f aca="true" t="shared" si="12" ref="I181:I208">SUM((G181/17070999)*100)</f>
        <v>0.23961105029647062</v>
      </c>
    </row>
    <row r="182" spans="1:9" ht="12.75">
      <c r="A182" s="19"/>
      <c r="B182" s="20"/>
      <c r="C182" s="20" t="s">
        <v>70</v>
      </c>
      <c r="D182" s="21" t="s">
        <v>22</v>
      </c>
      <c r="E182" s="11">
        <f>E65</f>
        <v>1240450</v>
      </c>
      <c r="F182" s="11">
        <f>F65</f>
        <v>1240450</v>
      </c>
      <c r="G182" s="11">
        <f>G65</f>
        <v>286370</v>
      </c>
      <c r="H182" s="28">
        <f t="shared" si="11"/>
        <v>23.085976863235118</v>
      </c>
      <c r="I182" s="45">
        <f t="shared" si="12"/>
        <v>1.6775233833708265</v>
      </c>
    </row>
    <row r="183" spans="1:9" ht="14.25" customHeight="1">
      <c r="A183" s="19"/>
      <c r="B183" s="20"/>
      <c r="C183" s="20" t="s">
        <v>127</v>
      </c>
      <c r="D183" s="21" t="s">
        <v>128</v>
      </c>
      <c r="E183" s="11">
        <f>E16</f>
        <v>666</v>
      </c>
      <c r="F183" s="11">
        <f>F16</f>
        <v>666</v>
      </c>
      <c r="G183" s="11">
        <f>G16</f>
        <v>666</v>
      </c>
      <c r="H183" s="28">
        <f t="shared" si="11"/>
        <v>100</v>
      </c>
      <c r="I183" s="45">
        <f t="shared" si="12"/>
        <v>0.003901353400583059</v>
      </c>
    </row>
    <row r="184" spans="1:9" ht="26.25" customHeight="1">
      <c r="A184" s="19"/>
      <c r="B184" s="20"/>
      <c r="C184" s="20" t="s">
        <v>86</v>
      </c>
      <c r="D184" s="21" t="s">
        <v>87</v>
      </c>
      <c r="E184" s="11">
        <f>E66</f>
        <v>290000</v>
      </c>
      <c r="F184" s="11">
        <f>F66</f>
        <v>290000</v>
      </c>
      <c r="G184" s="11">
        <f>G66</f>
        <v>265292</v>
      </c>
      <c r="H184" s="28">
        <f t="shared" si="11"/>
        <v>91.47999999999999</v>
      </c>
      <c r="I184" s="45">
        <f t="shared" si="12"/>
        <v>1.554050820341563</v>
      </c>
    </row>
    <row r="185" spans="1:9" ht="13.5" customHeight="1">
      <c r="A185" s="19"/>
      <c r="B185" s="20"/>
      <c r="C185" s="20" t="s">
        <v>124</v>
      </c>
      <c r="D185" s="21" t="s">
        <v>126</v>
      </c>
      <c r="E185" s="11">
        <v>179550</v>
      </c>
      <c r="F185" s="11">
        <v>179550</v>
      </c>
      <c r="G185" s="11">
        <f>G67</f>
        <v>45400</v>
      </c>
      <c r="H185" s="28">
        <f t="shared" si="11"/>
        <v>25.2854358117516</v>
      </c>
      <c r="I185" s="45">
        <f t="shared" si="12"/>
        <v>0.2659481146944007</v>
      </c>
    </row>
    <row r="186" spans="1:9" ht="12.75">
      <c r="A186" s="19"/>
      <c r="B186" s="20"/>
      <c r="C186" s="20" t="s">
        <v>71</v>
      </c>
      <c r="D186" s="21" t="s">
        <v>8</v>
      </c>
      <c r="E186" s="11">
        <f>E36+E95+E101+E178+E171+E24+E85+E30</f>
        <v>852104</v>
      </c>
      <c r="F186" s="11">
        <f>F36+F95+F101+F178+F171+F24+F85+F30</f>
        <v>852104</v>
      </c>
      <c r="G186" s="11">
        <f>G36+G95+G101+G178+G171+G24+G85+G30+G68</f>
        <v>136858</v>
      </c>
      <c r="H186" s="28">
        <f t="shared" si="11"/>
        <v>16.06118501966896</v>
      </c>
      <c r="I186" s="45">
        <f t="shared" si="12"/>
        <v>0.8016988343798744</v>
      </c>
    </row>
    <row r="187" spans="1:9" ht="36" customHeight="1">
      <c r="A187" s="19"/>
      <c r="B187" s="20"/>
      <c r="C187" s="20" t="s">
        <v>72</v>
      </c>
      <c r="D187" s="21" t="s">
        <v>113</v>
      </c>
      <c r="E187" s="11">
        <f>E17+E37+E86+E96+E102+E124+E172</f>
        <v>158766</v>
      </c>
      <c r="F187" s="11">
        <f>F17+F37+F86+F96+F102+F124+F172</f>
        <v>158766</v>
      </c>
      <c r="G187" s="11">
        <f>G17+G37+G86+G96+G102+G124+G172</f>
        <v>43916</v>
      </c>
      <c r="H187" s="28">
        <f t="shared" si="11"/>
        <v>27.660834183641335</v>
      </c>
      <c r="I187" s="45">
        <f t="shared" si="12"/>
        <v>0.25725500891892733</v>
      </c>
    </row>
    <row r="188" spans="1:9" ht="12.75">
      <c r="A188" s="19"/>
      <c r="B188" s="20"/>
      <c r="C188" s="20" t="s">
        <v>73</v>
      </c>
      <c r="D188" s="21" t="s">
        <v>38</v>
      </c>
      <c r="E188" s="11">
        <f>E38+E125+E149+E157+E163+E173</f>
        <v>7596597</v>
      </c>
      <c r="F188" s="11">
        <f>F38+F125+F149+F157+F163+F173</f>
        <v>7673397</v>
      </c>
      <c r="G188" s="11">
        <f>G38+G125+G149+G157+G163+G173</f>
        <v>1968329</v>
      </c>
      <c r="H188" s="28">
        <f t="shared" si="11"/>
        <v>25.651337992808138</v>
      </c>
      <c r="I188" s="45">
        <f t="shared" si="12"/>
        <v>11.53025080723161</v>
      </c>
    </row>
    <row r="189" spans="1:9" ht="24">
      <c r="A189" s="19"/>
      <c r="B189" s="20"/>
      <c r="C189" s="20" t="s">
        <v>81</v>
      </c>
      <c r="D189" s="21" t="s">
        <v>88</v>
      </c>
      <c r="E189" s="11">
        <f>E19</f>
        <v>1074261</v>
      </c>
      <c r="F189" s="11">
        <f>F19</f>
        <v>1074261</v>
      </c>
      <c r="G189" s="11">
        <f>G19</f>
        <v>960000</v>
      </c>
      <c r="H189" s="28">
        <f t="shared" si="11"/>
        <v>89.36375796943202</v>
      </c>
      <c r="I189" s="45">
        <f t="shared" si="12"/>
        <v>5.623572469308915</v>
      </c>
    </row>
    <row r="190" spans="1:9" ht="12.75">
      <c r="A190" s="19"/>
      <c r="B190" s="20"/>
      <c r="C190" s="20" t="s">
        <v>99</v>
      </c>
      <c r="D190" s="21" t="s">
        <v>138</v>
      </c>
      <c r="E190" s="11">
        <v>0</v>
      </c>
      <c r="F190" s="11">
        <v>0</v>
      </c>
      <c r="G190" s="11">
        <f>G18+G48</f>
        <v>1113</v>
      </c>
      <c r="H190" s="28">
        <v>0</v>
      </c>
      <c r="I190" s="45">
        <f t="shared" si="12"/>
        <v>0.0065198293316050225</v>
      </c>
    </row>
    <row r="191" spans="1:9" ht="12.75">
      <c r="A191" s="19"/>
      <c r="B191" s="20"/>
      <c r="C191" s="20" t="s">
        <v>74</v>
      </c>
      <c r="D191" s="21" t="s">
        <v>9</v>
      </c>
      <c r="E191" s="11">
        <f>E25+E31+E39+E49+E82+E87+E97+E103+E119+E126+E131+E143+E154+E158+E164+E174</f>
        <v>31980</v>
      </c>
      <c r="F191" s="11">
        <f>F25+F31+F39+F49+F82+F87+F97+F103+F119+F126+F131+F143+F154+F158+F164+F174</f>
        <v>31980</v>
      </c>
      <c r="G191" s="11">
        <f>G25+G31+G39+G49+G82+G87+G97+G103+G119+G126+G131+G143+G154+G158+G164+G174+G69</f>
        <v>16279</v>
      </c>
      <c r="H191" s="28">
        <f t="shared" si="11"/>
        <v>50.903689806128824</v>
      </c>
      <c r="I191" s="45">
        <f t="shared" si="12"/>
        <v>0.09536055857070813</v>
      </c>
    </row>
    <row r="192" spans="1:9" ht="15" customHeight="1">
      <c r="A192" s="19"/>
      <c r="B192" s="20"/>
      <c r="C192" s="20" t="s">
        <v>89</v>
      </c>
      <c r="D192" s="21" t="s">
        <v>93</v>
      </c>
      <c r="E192" s="11">
        <f>E120+E127</f>
        <v>0</v>
      </c>
      <c r="F192" s="11">
        <f>F120</f>
        <v>9031</v>
      </c>
      <c r="G192" s="11">
        <f>G99+G120++G127</f>
        <v>11094</v>
      </c>
      <c r="H192" s="28">
        <f t="shared" si="11"/>
        <v>122.84353892149265</v>
      </c>
      <c r="I192" s="45">
        <f t="shared" si="12"/>
        <v>0.06498740934845114</v>
      </c>
    </row>
    <row r="193" spans="1:9" ht="12.75">
      <c r="A193" s="19"/>
      <c r="B193" s="20"/>
      <c r="C193" s="20" t="s">
        <v>75</v>
      </c>
      <c r="D193" s="21" t="s">
        <v>49</v>
      </c>
      <c r="E193" s="11">
        <f>E32+E40+E83+E89+E98+E104+E121+E128+E132+E141+E144+E150+E155+E159+E165+E175+E27+E50+E44+E106</f>
        <v>51615</v>
      </c>
      <c r="F193" s="11">
        <f>F32+F40+F83+F89+F98+F104+F121+F128+F132+F141+F144+F150+F155+F159+F165+F175+F27+F50+F44+F106</f>
        <v>51615</v>
      </c>
      <c r="G193" s="11">
        <f>G32+G40+G83+G89+G98+G104+G121+G128+G132+G141+G144+G150+G155+G159+G165+G175+G27+G50+G44+G106+G13+G134+G110</f>
        <v>27737.4</v>
      </c>
      <c r="H193" s="28">
        <f t="shared" si="11"/>
        <v>53.73902935193258</v>
      </c>
      <c r="I193" s="45">
        <f t="shared" si="12"/>
        <v>0.16248258230230112</v>
      </c>
    </row>
    <row r="194" spans="1:9" ht="36" customHeight="1">
      <c r="A194" s="19"/>
      <c r="B194" s="20"/>
      <c r="C194" s="20">
        <v>2110</v>
      </c>
      <c r="D194" s="21" t="s">
        <v>5</v>
      </c>
      <c r="E194" s="11">
        <f>E20+E28+E33+E56+E116+E7+E58+E53+E42+E138</f>
        <v>4494260</v>
      </c>
      <c r="F194" s="11">
        <f>F20+F28+F33+F56+F116+F7+F58+F53+F42+F138+F62</f>
        <v>4481260</v>
      </c>
      <c r="G194" s="11">
        <f>G20+G28+G33+G56+G116+G7+G58+G53+G42+G138+G62</f>
        <v>778476</v>
      </c>
      <c r="H194" s="28">
        <f t="shared" si="11"/>
        <v>17.371810606838256</v>
      </c>
      <c r="I194" s="45">
        <f t="shared" si="12"/>
        <v>4.560225210018465</v>
      </c>
    </row>
    <row r="195" spans="1:9" ht="24">
      <c r="A195" s="19"/>
      <c r="B195" s="20"/>
      <c r="C195" s="20">
        <v>2130</v>
      </c>
      <c r="D195" s="21" t="s">
        <v>67</v>
      </c>
      <c r="E195" s="11">
        <f>E129</f>
        <v>5897048</v>
      </c>
      <c r="F195" s="11">
        <f>F129</f>
        <v>6003834</v>
      </c>
      <c r="G195" s="11">
        <f>G129</f>
        <v>1460615</v>
      </c>
      <c r="H195" s="28">
        <f t="shared" si="11"/>
        <v>24.328037717232025</v>
      </c>
      <c r="I195" s="45">
        <f t="shared" si="12"/>
        <v>8.55611906485379</v>
      </c>
    </row>
    <row r="196" spans="1:9" ht="27" customHeight="1">
      <c r="A196" s="19"/>
      <c r="B196" s="20"/>
      <c r="C196" s="20">
        <v>2310</v>
      </c>
      <c r="D196" s="21" t="s">
        <v>62</v>
      </c>
      <c r="E196" s="11">
        <f>E45+E93+E108+E113+E151+E167+E90+E169+E160+E111</f>
        <v>5235281</v>
      </c>
      <c r="F196" s="11">
        <f>F45+F93+F108+F113+F151+F167+F90+F169+F160+F111</f>
        <v>4839076</v>
      </c>
      <c r="G196" s="11">
        <f>G45+G93+G108+G113+G151+G167+G90+G169+G160+G111</f>
        <v>1752684</v>
      </c>
      <c r="H196" s="28">
        <f t="shared" si="11"/>
        <v>36.21939395041533</v>
      </c>
      <c r="I196" s="45">
        <f t="shared" si="12"/>
        <v>10.26702655187315</v>
      </c>
    </row>
    <row r="197" spans="1:9" ht="27.75" customHeight="1">
      <c r="A197" s="19"/>
      <c r="B197" s="20"/>
      <c r="C197" s="20">
        <v>2320</v>
      </c>
      <c r="D197" s="21" t="s">
        <v>63</v>
      </c>
      <c r="E197" s="11">
        <f>E135+E145</f>
        <v>2061000</v>
      </c>
      <c r="F197" s="11">
        <f>F135+F145</f>
        <v>1945000</v>
      </c>
      <c r="G197" s="11">
        <f>G135+G145</f>
        <v>616409</v>
      </c>
      <c r="H197" s="28">
        <f t="shared" si="11"/>
        <v>31.691979434447298</v>
      </c>
      <c r="I197" s="45">
        <f t="shared" si="12"/>
        <v>3.610854877327332</v>
      </c>
    </row>
    <row r="198" spans="1:9" ht="24" customHeight="1">
      <c r="A198" s="19"/>
      <c r="B198" s="20"/>
      <c r="C198" s="20">
        <v>2360</v>
      </c>
      <c r="D198" s="21" t="s">
        <v>64</v>
      </c>
      <c r="E198" s="11">
        <f>E21</f>
        <v>476250</v>
      </c>
      <c r="F198" s="11">
        <f>F21</f>
        <v>635000</v>
      </c>
      <c r="G198" s="11">
        <f>G21</f>
        <v>78095</v>
      </c>
      <c r="H198" s="28">
        <f t="shared" si="11"/>
        <v>12.298425196850394</v>
      </c>
      <c r="I198" s="45">
        <f t="shared" si="12"/>
        <v>0.4574717624902913</v>
      </c>
    </row>
    <row r="199" spans="1:9" ht="36.75" customHeight="1">
      <c r="A199" s="19"/>
      <c r="B199" s="20"/>
      <c r="C199" s="20">
        <v>2460</v>
      </c>
      <c r="D199" s="21" t="s">
        <v>96</v>
      </c>
      <c r="E199" s="11">
        <f>E10</f>
        <v>120000</v>
      </c>
      <c r="F199" s="11">
        <f>F10</f>
        <v>120000</v>
      </c>
      <c r="G199" s="11">
        <f>G10</f>
        <v>30640.83</v>
      </c>
      <c r="H199" s="28">
        <f t="shared" si="11"/>
        <v>25.534025</v>
      </c>
      <c r="I199" s="45">
        <f t="shared" si="12"/>
        <v>0.17949055002580694</v>
      </c>
    </row>
    <row r="200" spans="1:9" ht="37.5" customHeight="1">
      <c r="A200" s="19"/>
      <c r="B200" s="20"/>
      <c r="C200" s="20">
        <v>2690</v>
      </c>
      <c r="D200" s="32" t="s">
        <v>107</v>
      </c>
      <c r="E200" s="11">
        <f>E146</f>
        <v>524400</v>
      </c>
      <c r="F200" s="11">
        <f>F146</f>
        <v>524400</v>
      </c>
      <c r="G200" s="11">
        <f>G146</f>
        <v>131100</v>
      </c>
      <c r="H200" s="28">
        <f t="shared" si="11"/>
        <v>25</v>
      </c>
      <c r="I200" s="45">
        <f t="shared" si="12"/>
        <v>0.7679691153399986</v>
      </c>
    </row>
    <row r="201" spans="1:9" ht="39" customHeight="1">
      <c r="A201" s="19"/>
      <c r="B201" s="20"/>
      <c r="C201" s="20">
        <v>2700</v>
      </c>
      <c r="D201" s="21" t="s">
        <v>108</v>
      </c>
      <c r="E201" s="11"/>
      <c r="F201" s="11">
        <f>F59</f>
        <v>20000</v>
      </c>
      <c r="G201" s="11">
        <f>G59</f>
        <v>0</v>
      </c>
      <c r="H201" s="28">
        <f t="shared" si="11"/>
        <v>0</v>
      </c>
      <c r="I201" s="45">
        <f t="shared" si="12"/>
        <v>0</v>
      </c>
    </row>
    <row r="202" spans="1:9" ht="37.5" customHeight="1">
      <c r="A202" s="19"/>
      <c r="B202" s="20"/>
      <c r="C202" s="20">
        <v>2708</v>
      </c>
      <c r="D202" s="21" t="s">
        <v>98</v>
      </c>
      <c r="E202" s="11">
        <v>0</v>
      </c>
      <c r="F202" s="11">
        <v>0</v>
      </c>
      <c r="G202" s="11">
        <f>G46</f>
        <v>32608</v>
      </c>
      <c r="H202" s="28">
        <v>0</v>
      </c>
      <c r="I202" s="45">
        <f t="shared" si="12"/>
        <v>0.19101401154085945</v>
      </c>
    </row>
    <row r="203" spans="1:9" ht="12.75">
      <c r="A203" s="19"/>
      <c r="B203" s="20"/>
      <c r="C203" s="20">
        <v>2920</v>
      </c>
      <c r="D203" s="21" t="s">
        <v>27</v>
      </c>
      <c r="E203" s="11">
        <f>E75+E77+E79</f>
        <v>18804627</v>
      </c>
      <c r="F203" s="11">
        <f>F75+F77+F79</f>
        <v>17170803</v>
      </c>
      <c r="G203" s="11">
        <f>G75+G77+G79</f>
        <v>5814923</v>
      </c>
      <c r="H203" s="28">
        <f t="shared" si="11"/>
        <v>33.86517800012032</v>
      </c>
      <c r="I203" s="45">
        <f t="shared" si="12"/>
        <v>34.06316759786583</v>
      </c>
    </row>
    <row r="204" spans="1:9" ht="35.25" customHeight="1">
      <c r="A204" s="19"/>
      <c r="B204" s="20"/>
      <c r="C204" s="20">
        <v>2900</v>
      </c>
      <c r="D204" s="21" t="s">
        <v>101</v>
      </c>
      <c r="E204" s="11">
        <f>E136+E122</f>
        <v>471100</v>
      </c>
      <c r="F204" s="11">
        <f>F136+F122</f>
        <v>471100</v>
      </c>
      <c r="G204" s="11">
        <f>G136+G122</f>
        <v>117575</v>
      </c>
      <c r="H204" s="28">
        <f t="shared" si="11"/>
        <v>24.95754616854171</v>
      </c>
      <c r="I204" s="45">
        <f t="shared" si="12"/>
        <v>0.6887411802906204</v>
      </c>
    </row>
    <row r="205" spans="1:9" ht="39" customHeight="1" thickBot="1">
      <c r="A205" s="33"/>
      <c r="B205" s="34"/>
      <c r="C205" s="34">
        <v>6610</v>
      </c>
      <c r="D205" s="35" t="s">
        <v>85</v>
      </c>
      <c r="E205" s="36">
        <f>E152+E91</f>
        <v>24800</v>
      </c>
      <c r="F205" s="36">
        <f>F152+F91</f>
        <v>0</v>
      </c>
      <c r="G205" s="36">
        <v>0</v>
      </c>
      <c r="H205" s="43">
        <v>0</v>
      </c>
      <c r="I205" s="46">
        <f t="shared" si="12"/>
        <v>0</v>
      </c>
    </row>
    <row r="206" spans="1:9" ht="14.25" customHeight="1" thickBot="1">
      <c r="A206" s="57" t="s">
        <v>65</v>
      </c>
      <c r="B206" s="58"/>
      <c r="C206" s="58"/>
      <c r="D206" s="59"/>
      <c r="E206" s="14">
        <f>SUM(E180:E205)</f>
        <v>60425025</v>
      </c>
      <c r="F206" s="14">
        <f>SUM(F180:F205)</f>
        <v>58612563</v>
      </c>
      <c r="G206" s="14">
        <f>SUM(G180:G205)</f>
        <v>17070999.23</v>
      </c>
      <c r="H206" s="30">
        <f t="shared" si="11"/>
        <v>29.12515398789164</v>
      </c>
      <c r="I206" s="30">
        <f t="shared" si="12"/>
        <v>100.00000134731424</v>
      </c>
    </row>
    <row r="207" spans="1:9" ht="13.5" thickBot="1">
      <c r="A207" s="51" t="s">
        <v>115</v>
      </c>
      <c r="B207" s="52"/>
      <c r="C207" s="52"/>
      <c r="D207" s="53"/>
      <c r="E207" s="15">
        <f>E180+E181+E182+E183+E184+E186+E187+E188+E191+E194+E195+E196+E197+E198+E199+E201+E202+E203+E193+E192+E204+E200+E185</f>
        <v>59325964</v>
      </c>
      <c r="F207" s="15">
        <f>F180+F181+F182+F183+F184+F186+F187+F188+F191+F194+F195+F196+F197+F198+F199+F201+F202+F203+F193+F192+F204+F200+F185</f>
        <v>57538302</v>
      </c>
      <c r="G207" s="15">
        <f>G180+G181+G182+G183+G184+G186+G187+G188+G191+G194+G195+G196+G197+G198+G199+G201+G202+G203+G193+G192+G204+G200+G185</f>
        <v>16109886.23</v>
      </c>
      <c r="H207" s="30">
        <f t="shared" si="11"/>
        <v>27.99854300531844</v>
      </c>
      <c r="I207" s="47">
        <f t="shared" si="12"/>
        <v>94.36990904867372</v>
      </c>
    </row>
    <row r="208" spans="1:12" ht="13.5" thickBot="1">
      <c r="A208" s="54" t="s">
        <v>116</v>
      </c>
      <c r="B208" s="55"/>
      <c r="C208" s="55"/>
      <c r="D208" s="56"/>
      <c r="E208" s="37">
        <f>E205+E189</f>
        <v>1099061</v>
      </c>
      <c r="F208" s="37">
        <f>F205+F189+F190</f>
        <v>1074261</v>
      </c>
      <c r="G208" s="37">
        <f>G205+G189+G190</f>
        <v>961113</v>
      </c>
      <c r="H208" s="44">
        <f t="shared" si="11"/>
        <v>89.46736407632781</v>
      </c>
      <c r="I208" s="30">
        <f t="shared" si="12"/>
        <v>5.630092298640519</v>
      </c>
      <c r="L208" s="7"/>
    </row>
    <row r="209" spans="1:8" ht="12.75">
      <c r="A209" s="27"/>
      <c r="B209" s="27"/>
      <c r="C209" s="27"/>
      <c r="D209" s="27"/>
      <c r="E209" s="2"/>
      <c r="F209" s="2"/>
      <c r="G209" s="2"/>
      <c r="H209" s="2"/>
    </row>
    <row r="210" spans="1:8" ht="12.75">
      <c r="A210" s="27"/>
      <c r="B210" s="27"/>
      <c r="C210" s="27"/>
      <c r="D210" s="27"/>
      <c r="E210" s="2"/>
      <c r="F210" s="2"/>
      <c r="G210" s="2"/>
      <c r="H210" s="3"/>
    </row>
    <row r="211" spans="5:8" ht="12.75">
      <c r="E211" s="1"/>
      <c r="F211" s="1"/>
      <c r="G211" s="1"/>
      <c r="H211" s="1"/>
    </row>
    <row r="212" ht="12.75">
      <c r="H212" s="1"/>
    </row>
  </sheetData>
  <sheetProtection/>
  <mergeCells count="5">
    <mergeCell ref="A1:I1"/>
    <mergeCell ref="A2:I2"/>
    <mergeCell ref="A207:D207"/>
    <mergeCell ref="A208:D208"/>
    <mergeCell ref="A206:D206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 xml:space="preserve">&amp;RTabela Nr 1 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uy</cp:lastModifiedBy>
  <cp:lastPrinted>2016-04-22T11:30:53Z</cp:lastPrinted>
  <dcterms:created xsi:type="dcterms:W3CDTF">2005-11-08T07:22:52Z</dcterms:created>
  <dcterms:modified xsi:type="dcterms:W3CDTF">2016-04-25T09:13:37Z</dcterms:modified>
  <cp:category/>
  <cp:version/>
  <cp:contentType/>
  <cp:contentStatus/>
</cp:coreProperties>
</file>