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<sst xmlns="http://schemas.openxmlformats.org/spreadsheetml/2006/main" count="358" uniqueCount="148">
  <si>
    <t>Dział</t>
  </si>
  <si>
    <t>Rozdział</t>
  </si>
  <si>
    <t>§</t>
  </si>
  <si>
    <t>Wyszczególnienie</t>
  </si>
  <si>
    <t>ROLNICTWO I ŁOWIECTWO</t>
  </si>
  <si>
    <t>Prace geodezyjno –urządzeniowe na potrzeby rolnictwa</t>
  </si>
  <si>
    <t>Dotacje celowe otrzymane z budżetu państwa  na zadania bieżące z zakresu administracji rządowej  oraz inne zadania zlecone ustawami realizowane przez powiat</t>
  </si>
  <si>
    <t>LEŚNICTWO</t>
  </si>
  <si>
    <t>Gospodarka leśna</t>
  </si>
  <si>
    <t>Dotacje otrzymane z funduszy celowych na realizację zadań bieżących jednostek sektora finansów publicznych</t>
  </si>
  <si>
    <t>TRANSPORT I ŁĄCZNOŚĆ</t>
  </si>
  <si>
    <t>Drogi publiczne powiatowe</t>
  </si>
  <si>
    <t>Wpływy z różnych opłat</t>
  </si>
  <si>
    <t>Pozostałe odsetki</t>
  </si>
  <si>
    <t>Wpływy z różnych dochodów</t>
  </si>
  <si>
    <t>-</t>
  </si>
  <si>
    <t>TURYSTYKA</t>
  </si>
  <si>
    <t>Zadania w zakresie  upowszechniania turystyki</t>
  </si>
  <si>
    <t>Środki na dofinansowanie własnych zadań bieżących gmin powiatów,...pozyskane z innych źródeł</t>
  </si>
  <si>
    <t>GOSPODARKA MIESZKANIOWA</t>
  </si>
  <si>
    <t>Gospodarka gruntami i nieruchomościami</t>
  </si>
  <si>
    <t>Wpływy z opłat za zarząd , użytkowanie i użytkowanie wieczyste  nieruchomości</t>
  </si>
  <si>
    <t>Dochody z najmu i dzierżawy  składników majątkowych Skarbu Państwa , jednostek samorządu terytorialnego lub innych jednostek zaliczanych do sektora finansów publicznych oraz innych umów o podobnym charakterze.</t>
  </si>
  <si>
    <t xml:space="preserve">Dochody jednostek samorządu terytorialnego  związane z realizacją zadań  z zakresu administracji rządowej  oraz innych zadań zleconych ustawami </t>
  </si>
  <si>
    <t>DZIAŁALNOŚĆ USŁUGOWA</t>
  </si>
  <si>
    <t>Ośrodki dokumentacji geodezyjnej i kartograficznej</t>
  </si>
  <si>
    <t>Prace geodezyjne i kartograficzne (nieinwestycyjne)</t>
  </si>
  <si>
    <t>Opracowania geodezyjne i kartograficzne</t>
  </si>
  <si>
    <t>Nadzór budowlany</t>
  </si>
  <si>
    <t>Dotacje celowe otrzymane z budżetu państwa  na inwestycje i zakupy inwestycyjne z zakresu administracji rządowej  oraz inne zadania zlecone ustawami  realizowane przez powiat</t>
  </si>
  <si>
    <t>ADMINISTRACJA PUBLICZNA</t>
  </si>
  <si>
    <t>Urzędy wojewódzkie</t>
  </si>
  <si>
    <t>Starostwa Powiatowe</t>
  </si>
  <si>
    <t>Dochody z najmu i dzierżawy  składników majątkowych Skarbu Państwa , jst lub innych jednostek zaliczanych do sektora finansów publiczn.oraz innych umów o podobnym charakterze</t>
  </si>
  <si>
    <t>OBRONA NARODOWA</t>
  </si>
  <si>
    <t>Pozostałe wydatki obronne</t>
  </si>
  <si>
    <t>Dotacje  celowe  otrzymane z budżetu państwa na inwestycje i zakupy inwestycyjne z zakresu administracji rządowej oraz inne zadania zlecone ustawami realizowane przez powiat</t>
  </si>
  <si>
    <t>DOCHODY OD OSÓB PRAWNYCH , OD OSÓB FIZYCZNYCH  I OD INNYCH JEDNOSTEK NIE POSIADAJĄCYCH OSOBOWOŚCI PRAWNEJ  ORAZ WYDATKI ZWIĄZANE Z ICH POBOREM</t>
  </si>
  <si>
    <t>Wpływy z innych opłat stanowiących dochody jednostek samorządu terytorialnego na podstawie ustaw</t>
  </si>
  <si>
    <t>Wpływy z opłaty komunikacyjnej</t>
  </si>
  <si>
    <t>Udziały powiatów  w podatkach  stanowiących dochód budżetu państwa</t>
  </si>
  <si>
    <t>Podatek dochodowy od osób fizycznych</t>
  </si>
  <si>
    <t>Podatek dochodowy od osób prawnych</t>
  </si>
  <si>
    <t>ROŻNE ROZLICZENIA</t>
  </si>
  <si>
    <t>Część oświatowa subwencji ogólnej dla jednostek samorządu terytorialnego</t>
  </si>
  <si>
    <t>Subwencje ogólne z budżetu państwa</t>
  </si>
  <si>
    <t>Część wyrównawcza subwencji ogólnej dla powiatów</t>
  </si>
  <si>
    <t>Część równoważąca subwencji ogólnej dla powiatów</t>
  </si>
  <si>
    <t>OŚWIATA I WYCHOWANIE</t>
  </si>
  <si>
    <t>Szkoły podstawowe specjalne</t>
  </si>
  <si>
    <t>Gimnazja</t>
  </si>
  <si>
    <t>Dochody z najmu i dzierżawy  składników majątkowych Skarbu Państwa , jednostek samorządu terytorialnego lub innych jednostek zaliczanych do sektora finansów publicznych oraz innych umów o podobnym charakterze</t>
  </si>
  <si>
    <t xml:space="preserve">Dotacje celowe otrzymane z gminy  na zadania bieżące  realizowane na podstawie  porozumień (umów)  między jst. </t>
  </si>
  <si>
    <t>Gimnazja specjalne</t>
  </si>
  <si>
    <t>Dowożenie uczniów do szkół</t>
  </si>
  <si>
    <t>Dotacje celowe otrzymane z gminy  na zadania bieżące  realizowane na podstawie  porozumień (umów)  między jednostkami samorządu terytorialnego</t>
  </si>
  <si>
    <t>Licea ogólnokształcące</t>
  </si>
  <si>
    <t>Szkoły zawodowe</t>
  </si>
  <si>
    <t>Wpływy z usług</t>
  </si>
  <si>
    <t>Dokształcanie i doskonalenie nauczycieli</t>
  </si>
  <si>
    <t>Dotacje celowe otrzymane  z gminy na zadania bieżące realizowane na podstawie porozumień (umów) między j s t.</t>
  </si>
  <si>
    <t>Pozostała działalność</t>
  </si>
  <si>
    <t>Dotacje celowe otrzymane z budżetu państwa  na realizację  bieżących zadań  własnych powiatu</t>
  </si>
  <si>
    <t>OCHRONA ZDROWIA</t>
  </si>
  <si>
    <t>Składki na ubezpieczenie zdrowotne  oraz świadczenia dla osób nie objętych  obowiązkiem ubezpieczenia zdrowotnego</t>
  </si>
  <si>
    <t>POMOC SPOŁECZNA</t>
  </si>
  <si>
    <t>Placówki opiekuńczo-wychowawcze</t>
  </si>
  <si>
    <t>Domy pomocy społecznej</t>
  </si>
  <si>
    <t>Powiatowe centra pomocy rodzinie</t>
  </si>
  <si>
    <t xml:space="preserve">Wpływy z różnych dochodów </t>
  </si>
  <si>
    <t>POZOSTAŁE ZADANIA W ZAKRESIE POLITYKI SPOŁECZNEJ</t>
  </si>
  <si>
    <t>Dotacje otrzymane z funduszy celowych na realizację zadań  bieżących jednostek sektora finansów publicznych</t>
  </si>
  <si>
    <t>Państwowy Fundusz Rehabilitacji Osób Niepełnosprawnych</t>
  </si>
  <si>
    <t>Powiatowe urzędy pracy</t>
  </si>
  <si>
    <t>Dotacje celowe otrzymane z powiatu na zadania bieżące realizowane na podstawie porozumień (umów) między jednostkami samorządu terytorialnego</t>
  </si>
  <si>
    <t>EDUKACYJNA OPIEKA WYCHOWAWCZA</t>
  </si>
  <si>
    <t>Świetlice szkolne</t>
  </si>
  <si>
    <t>Dotacje celowe otrzymane  z gminy  na zadania bieżące realizowane na podstawie porozumień (umów) między j.s.t.</t>
  </si>
  <si>
    <t>Poradnie psychologiczno-pedagogiczne , w tym  poradnie specjalistyczne</t>
  </si>
  <si>
    <t>Dochody z najmu i dzierżawy  składników majątkowych Skarbu Państwa  ,jednostek samorządu terytorialnego lub innych jednostek zaliczanych do sektora finansów publicznych oraz innych umów o podobnym charakterze</t>
  </si>
  <si>
    <t>Internaty i bursy szkolne</t>
  </si>
  <si>
    <t>Domy wczasów dziecięcych</t>
  </si>
  <si>
    <t>Pomoc materialna dla uczniów</t>
  </si>
  <si>
    <t>Szkolne schroniska młodzieżowe</t>
  </si>
  <si>
    <t>Dochody z najmu i dzierżawy  składników majątkowych Skarbu Państwa ,  jednostek samorządu terytorialnego lub innych jednostek zaliczanych do sektora finansów publicznych oraz innych umów o podobnym charakterze</t>
  </si>
  <si>
    <t>GOSPODARKA KOMUNALNA I OCHRONA ŚRODOWISKA</t>
  </si>
  <si>
    <t>Ochrona gleby i wód podziemnych</t>
  </si>
  <si>
    <t>OGÓŁEM DOCHODY</t>
  </si>
  <si>
    <t>Wpływy z opłat  za zarząd, użytkowanie  i użytkowanie wieczyste  nieruchomości</t>
  </si>
  <si>
    <t xml:space="preserve">Dotacje celowe otrzymane z gminy na zadania bieżące  realizowane na podstawie  porozumień (umów)  między jst </t>
  </si>
  <si>
    <t>Dotacje celowe otrzymane z powiatu na zadania bieżące realizowane  na podstawie porozumień (umów) między j.s.t</t>
  </si>
  <si>
    <t>Dochody jednostek samorządu terytorialnego  związane z realizacją zadań  z zakresu administracji rządowej  oraz innych zadań zleconych ustawami</t>
  </si>
  <si>
    <t xml:space="preserve">R A Z E M </t>
  </si>
  <si>
    <t>Środki otrzymane od pozostałych jednostek zaliczanych do sektora finansów publicznych na realizację   zadań bieżących jednostek zaliczanych  do sektora finansów publicznych</t>
  </si>
  <si>
    <t>(w złotych)</t>
  </si>
  <si>
    <t>Wpływy od rodziców z tytułu odpłatności za utrzymanie dzieci (wychowanków) w placówkach opiekuńczo-wychowawczych</t>
  </si>
  <si>
    <t>Dotacje celowe otrzymane z budżetu państwa  na realizację bieżących zadań własnych powiatu</t>
  </si>
  <si>
    <t>O10</t>
  </si>
  <si>
    <t>O20</t>
  </si>
  <si>
    <t>O420</t>
  </si>
  <si>
    <t>O470</t>
  </si>
  <si>
    <t>O680</t>
  </si>
  <si>
    <t>O690</t>
  </si>
  <si>
    <t>O750</t>
  </si>
  <si>
    <t>O830</t>
  </si>
  <si>
    <t>O920</t>
  </si>
  <si>
    <t>O970</t>
  </si>
  <si>
    <t>OO10</t>
  </si>
  <si>
    <t>OO20</t>
  </si>
  <si>
    <t>O1005</t>
  </si>
  <si>
    <t>O2001</t>
  </si>
  <si>
    <t xml:space="preserve"> WEDŁUG ŹRÓDEŁ I DZIAŁÓW KLASYFIKACJI BUDŻETOWEJ </t>
  </si>
  <si>
    <t>Środki na dofinansowanie włąsnych inwesycji  gmin(związków gmin)powiatów (zwiazków powiatów)samorządów województw pozyskane z innych źródeł-finasowanie  programów i projektów ze środków funduszy strukturalnych, Funduszu Spójności oraz z Sekcji Gwarancji Europejskiego Funduszu Orientacji i Gwarancji Rolnej</t>
  </si>
  <si>
    <t>Promocja jednostek samorządu terytorialnego</t>
  </si>
  <si>
    <t>Uzupełnienie subwencji ogólnej dla jednostek samorządu terytorialnego</t>
  </si>
  <si>
    <t>Srodki na uzupełnienie dochodów</t>
  </si>
  <si>
    <t>Rodziny zastępcze</t>
  </si>
  <si>
    <t>Dotacje celowe otrzymane z budżetu państwa  na realizację bieżącychy zadań własnych popwiatu</t>
  </si>
  <si>
    <t>O770</t>
  </si>
  <si>
    <t>Wpłaty z tytułu odpłatnego nabycia  prawa własnosci  oeraz prawa uzytkowania  wieczystego nieruchomości</t>
  </si>
  <si>
    <t>Dotacje celowe otrzymane z budżetu państwa na realizację bieżących  zadań włąsnych powiatu</t>
  </si>
  <si>
    <t>Młodzieżowe ośrodki socjoterapii</t>
  </si>
  <si>
    <t>BEZPIECZEŃSTWO PUBLICZNE I OCHRONA PRZECIWPOŻAROWA</t>
  </si>
  <si>
    <t>Usuwanie skutkó klęsk żywiołowych</t>
  </si>
  <si>
    <t>Usuwanie skutków klęsk żywiołowych</t>
  </si>
  <si>
    <t xml:space="preserve">Dotacje celowe otrzymane z budżetu państwa na  realizację  bieżących zadań własnych powiatu </t>
  </si>
  <si>
    <t>Dotacje otrzymane z funduszy celowych  na realizację zadań bieżących  jednostek sektora finansó publicznych</t>
  </si>
  <si>
    <t>Dotacje celowe otrzymane z budzetu państwa na realizację inwestycji  i zakupów inwestycyjnych własnych powiatu</t>
  </si>
  <si>
    <t>Środki  na dofinansowanie własnych zadań bieżących gmin (zwiazków gmin), powiatów (zwiazków powiatów), samorządów województw,pozyskane z innych źródeł</t>
  </si>
  <si>
    <t>Dotacje celowe otrzymane z budżetu państwa na realizację  bieżących zadań włąsnych powiatu</t>
  </si>
  <si>
    <t xml:space="preserve">Dotacje celowe otrzymane z gminy na zadania bieżące realizowane na podstawie porozumień (umów) między jednostkami  samorzadu terytorialnego </t>
  </si>
  <si>
    <t>Dotacje celowe otrzymane od samorzadu wojewóztwa na zadania  bieżące realizowane na podstawie  porozumień (umów) między jednstkami samorzady terytoraialnego -finasowanie  programów i projektów ze środków funduszy strukturalnych, Funduszu Spójności oraz z Sekcji Gwarancji Europejskiego Funduszu Orientacji i Gwarancji Rolnej</t>
  </si>
  <si>
    <t>Dotacje celowe otrzymane od samorzadu wojewóztwa na zadania  bieżące realizowane na podstawie  porozumień (umów) między jednstkami samorzady terytoraialnego -współfinasowanie  programów i projektów realizowanych  ze środków funduszy strukturalnych, Funduszu Spójności oraz z Sekcji Gwarancji Europejskiego Funduszu Orientacji i Gwarancji Rolnej</t>
  </si>
  <si>
    <t>Dotacje otrzymane z funduszy celowych  na finansowanie  lub dofinansowanie  kosztów realizacji inwestycji  i zakupów inwestycyjnych  jednostek sektora finansów publicznych</t>
  </si>
  <si>
    <t>Różne rozliczenia finansowe</t>
  </si>
  <si>
    <t>Wpływy z tytułu pomocy finansowej udzielanej miedzy jednostkami samorządy terytorialnego na dofinansowanie  własnych zadań  bieżąchch</t>
  </si>
  <si>
    <t>Dotacje otrzymane z funduszy celowych na finansowanie lub dofinansowanie kosztów  realizacji inwestycji i zakupów inwestycyjnych  jednostek sektora  finansów publicznych</t>
  </si>
  <si>
    <t>Przewidywane wykonanie 2007 roku</t>
  </si>
  <si>
    <t xml:space="preserve">                                     DOCHODY POWIATU PLANOWANE NA 2008 ROK                                      </t>
  </si>
  <si>
    <t>Plan na 2008 rok</t>
  </si>
  <si>
    <t>udział w dochodach ogółem</t>
  </si>
  <si>
    <t>Obrona cywilna</t>
  </si>
  <si>
    <t>Środki na dofinansowanie włąsnych inwesycji  gmin(związków gmin)powiatów (zwiazków powiatów) samorządów województw pozyskane z innych źródeł-finasowanie  programów i projektów ze środków funduszy strukturalnych, Funduszu Spójności oraz z Sekcji Gwarancji Europejskiego Funduszu Orientacji i Gwarancji Rolnej</t>
  </si>
  <si>
    <t>Dotacje celowe otrzymane  z budżetu państwa na realizację inwestycji  i zakupów inwestycyjnych  własnych powiatu -współfinasowanie  programów i projektów realizowanych  ze środków funduszy strukturalnych, Funduszu Spójności oraz z Sekcji Gwarancji Europejskiego Funduszu Orientacji i Gwarancji Rolnej</t>
  </si>
  <si>
    <t xml:space="preserve">Dotacje celowe otrzymane z gminy na inwestycje i zakupy inwestycyjne realizowane na podstawie  porozumień (umów) między jednostkami samorządu terytorialnego </t>
  </si>
  <si>
    <t xml:space="preserve"> </t>
  </si>
  <si>
    <t>% (6:5)</t>
  </si>
  <si>
    <t>Załącznik Nr 1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</si>
</sst>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"/>
    <numFmt numFmtId="171" formatCode="0.00000"/>
    <numFmt numFmtId="172" formatCode="0.0000"/>
    <numFmt numFmtId="173" formatCode="0.000"/>
    <numFmt numFmtId="174" formatCode="0.00000000"/>
    <numFmt numFmtId="175" formatCode="0.0000000"/>
    <numFmt numFmtId="176" formatCode="_-* #,##0.000\ _z_ł_-;\-* #,##0.000\ _z_ł_-;_-* &quot;-&quot;??\ _z_ł_-;_-@_-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169" fontId="4" fillId="0" borderId="10" xfId="42" applyNumberFormat="1" applyFont="1" applyBorder="1" applyAlignment="1">
      <alignment horizontal="center" wrapText="1"/>
    </xf>
    <xf numFmtId="169" fontId="4" fillId="0" borderId="10" xfId="42" applyNumberFormat="1" applyFont="1" applyBorder="1" applyAlignment="1">
      <alignment wrapText="1"/>
    </xf>
    <xf numFmtId="169" fontId="2" fillId="0" borderId="10" xfId="42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4" fillId="0" borderId="10" xfId="42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43" fontId="4" fillId="0" borderId="10" xfId="42" applyNumberFormat="1" applyFont="1" applyBorder="1" applyAlignment="1">
      <alignment wrapText="1"/>
    </xf>
    <xf numFmtId="43" fontId="2" fillId="0" borderId="10" xfId="42" applyNumberFormat="1" applyFont="1" applyBorder="1" applyAlignment="1">
      <alignment horizontal="center" wrapText="1"/>
    </xf>
    <xf numFmtId="43" fontId="4" fillId="0" borderId="10" xfId="42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69" fontId="4" fillId="0" borderId="15" xfId="42" applyNumberFormat="1" applyFont="1" applyBorder="1" applyAlignment="1">
      <alignment wrapText="1"/>
    </xf>
    <xf numFmtId="43" fontId="4" fillId="0" borderId="15" xfId="42" applyNumberFormat="1" applyFont="1" applyBorder="1" applyAlignment="1">
      <alignment wrapText="1"/>
    </xf>
    <xf numFmtId="2" fontId="4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wrapText="1"/>
    </xf>
    <xf numFmtId="43" fontId="4" fillId="0" borderId="20" xfId="42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69" fontId="2" fillId="0" borderId="20" xfId="42" applyNumberFormat="1" applyFont="1" applyBorder="1" applyAlignment="1">
      <alignment horizontal="center" wrapText="1"/>
    </xf>
    <xf numFmtId="169" fontId="4" fillId="0" borderId="12" xfId="42" applyNumberFormat="1" applyFont="1" applyBorder="1" applyAlignment="1">
      <alignment wrapText="1"/>
    </xf>
    <xf numFmtId="169" fontId="2" fillId="0" borderId="20" xfId="42" applyNumberFormat="1" applyFont="1" applyBorder="1" applyAlignment="1">
      <alignment wrapText="1"/>
    </xf>
    <xf numFmtId="2" fontId="4" fillId="0" borderId="21" xfId="0" applyNumberFormat="1" applyFont="1" applyBorder="1" applyAlignment="1">
      <alignment horizontal="center" wrapText="1"/>
    </xf>
    <xf numFmtId="43" fontId="4" fillId="0" borderId="12" xfId="42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1"/>
  <sheetViews>
    <sheetView tabSelected="1" zoomScale="75" zoomScaleNormal="75" zoomScalePageLayoutView="0" workbookViewId="0" topLeftCell="A1">
      <selection activeCell="A91" sqref="A91:H92"/>
    </sheetView>
  </sheetViews>
  <sheetFormatPr defaultColWidth="9.140625" defaultRowHeight="12.75"/>
  <cols>
    <col min="1" max="1" width="6.7109375" style="0" customWidth="1"/>
    <col min="4" max="4" width="54.00390625" style="0" customWidth="1"/>
    <col min="5" max="6" width="14.140625" style="0" customWidth="1"/>
    <col min="7" max="7" width="13.140625" style="0" customWidth="1"/>
    <col min="8" max="8" width="10.8515625" style="0" customWidth="1"/>
  </cols>
  <sheetData>
    <row r="1" spans="1:8" ht="12.75" customHeight="1">
      <c r="A1" s="49" t="s">
        <v>138</v>
      </c>
      <c r="B1" s="49"/>
      <c r="C1" s="49"/>
      <c r="D1" s="49"/>
      <c r="E1" s="49"/>
      <c r="F1" s="49"/>
      <c r="G1" s="49" t="s">
        <v>147</v>
      </c>
      <c r="H1" s="49"/>
    </row>
    <row r="2" spans="1:7" ht="12.75" customHeight="1">
      <c r="A2" s="49" t="s">
        <v>111</v>
      </c>
      <c r="B2" s="49"/>
      <c r="C2" s="49"/>
      <c r="D2" s="49"/>
      <c r="E2" s="49"/>
      <c r="F2" s="49"/>
      <c r="G2" s="24"/>
    </row>
    <row r="3" spans="5:8" ht="13.5" thickBot="1">
      <c r="E3" s="1"/>
      <c r="F3" s="1"/>
      <c r="G3" s="1"/>
      <c r="H3" s="10" t="s">
        <v>94</v>
      </c>
    </row>
    <row r="4" spans="1:8" ht="45" customHeight="1" thickBo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137</v>
      </c>
      <c r="F4" s="14" t="s">
        <v>139</v>
      </c>
      <c r="G4" s="17" t="s">
        <v>146</v>
      </c>
      <c r="H4" s="17" t="s">
        <v>140</v>
      </c>
    </row>
    <row r="5" spans="1:8" ht="12.75" customHeight="1" thickBot="1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</row>
    <row r="6" spans="1:8" ht="20.25" customHeight="1">
      <c r="A6" s="31" t="s">
        <v>97</v>
      </c>
      <c r="B6" s="32"/>
      <c r="C6" s="33"/>
      <c r="D6" s="33" t="s">
        <v>4</v>
      </c>
      <c r="E6" s="34">
        <v>20000</v>
      </c>
      <c r="F6" s="34">
        <f>F7</f>
        <v>10000</v>
      </c>
      <c r="G6" s="35">
        <f>F6/E6*100</f>
        <v>50</v>
      </c>
      <c r="H6" s="36">
        <f>SUM((F6/48208036)*100)</f>
        <v>0.020743429580910536</v>
      </c>
    </row>
    <row r="7" spans="1:8" ht="15">
      <c r="A7" s="11"/>
      <c r="B7" s="2" t="s">
        <v>109</v>
      </c>
      <c r="C7" s="3"/>
      <c r="D7" s="3" t="s">
        <v>5</v>
      </c>
      <c r="E7" s="9">
        <v>20000</v>
      </c>
      <c r="F7" s="9">
        <f>F8</f>
        <v>10000</v>
      </c>
      <c r="G7" s="28">
        <f aca="true" t="shared" si="0" ref="G7:G73">F7/E7*100</f>
        <v>50</v>
      </c>
      <c r="H7" s="16">
        <f aca="true" t="shared" si="1" ref="H7:H17">SUM((F7/48208036)*100)</f>
        <v>0.020743429580910536</v>
      </c>
    </row>
    <row r="8" spans="1:8" ht="48" customHeight="1">
      <c r="A8" s="11"/>
      <c r="B8" s="2"/>
      <c r="C8" s="2">
        <v>2110</v>
      </c>
      <c r="D8" s="3" t="s">
        <v>6</v>
      </c>
      <c r="E8" s="9">
        <v>20000</v>
      </c>
      <c r="F8" s="9">
        <v>10000</v>
      </c>
      <c r="G8" s="28">
        <f t="shared" si="0"/>
        <v>50</v>
      </c>
      <c r="H8" s="16">
        <f t="shared" si="1"/>
        <v>0.020743429580910536</v>
      </c>
    </row>
    <row r="9" spans="1:8" ht="14.25">
      <c r="A9" s="12" t="s">
        <v>98</v>
      </c>
      <c r="B9" s="4"/>
      <c r="C9" s="4"/>
      <c r="D9" s="5" t="s">
        <v>7</v>
      </c>
      <c r="E9" s="8">
        <f>E10</f>
        <v>114215</v>
      </c>
      <c r="F9" s="8">
        <f>F10</f>
        <v>108215</v>
      </c>
      <c r="G9" s="28">
        <f t="shared" si="0"/>
        <v>94.74674955128486</v>
      </c>
      <c r="H9" s="16">
        <v>0.23</v>
      </c>
    </row>
    <row r="10" spans="1:8" ht="15">
      <c r="A10" s="11"/>
      <c r="B10" s="2" t="s">
        <v>110</v>
      </c>
      <c r="C10" s="2"/>
      <c r="D10" s="3" t="s">
        <v>8</v>
      </c>
      <c r="E10" s="9">
        <f>E11+E12</f>
        <v>114215</v>
      </c>
      <c r="F10" s="9">
        <f>F12</f>
        <v>108215</v>
      </c>
      <c r="G10" s="28">
        <f t="shared" si="0"/>
        <v>94.74674955128486</v>
      </c>
      <c r="H10" s="16">
        <v>0.23</v>
      </c>
    </row>
    <row r="11" spans="1:8" ht="34.5" customHeight="1">
      <c r="A11" s="11"/>
      <c r="B11" s="2"/>
      <c r="C11" s="2">
        <v>2440</v>
      </c>
      <c r="D11" s="3" t="s">
        <v>9</v>
      </c>
      <c r="E11" s="9">
        <v>6000</v>
      </c>
      <c r="F11" s="9"/>
      <c r="G11" s="28">
        <f t="shared" si="0"/>
        <v>0</v>
      </c>
      <c r="H11" s="16">
        <f t="shared" si="1"/>
        <v>0</v>
      </c>
    </row>
    <row r="12" spans="1:8" ht="45.75" customHeight="1">
      <c r="A12" s="11"/>
      <c r="B12" s="2"/>
      <c r="C12" s="2">
        <v>2460</v>
      </c>
      <c r="D12" s="3" t="s">
        <v>93</v>
      </c>
      <c r="E12" s="9">
        <v>108215</v>
      </c>
      <c r="F12" s="9">
        <v>108215</v>
      </c>
      <c r="G12" s="28">
        <f t="shared" si="0"/>
        <v>100</v>
      </c>
      <c r="H12" s="16">
        <v>0.23</v>
      </c>
    </row>
    <row r="13" spans="1:8" ht="14.25">
      <c r="A13" s="12">
        <v>600</v>
      </c>
      <c r="B13" s="4"/>
      <c r="C13" s="4"/>
      <c r="D13" s="5" t="s">
        <v>10</v>
      </c>
      <c r="E13" s="8">
        <f>E14+E18</f>
        <v>989270</v>
      </c>
      <c r="F13" s="8">
        <f>F14</f>
        <v>3079323</v>
      </c>
      <c r="G13" s="28">
        <f t="shared" si="0"/>
        <v>311.27225125597664</v>
      </c>
      <c r="H13" s="16">
        <f t="shared" si="1"/>
        <v>6.3875719807378175</v>
      </c>
    </row>
    <row r="14" spans="1:8" ht="15">
      <c r="A14" s="11"/>
      <c r="B14" s="2">
        <v>60014</v>
      </c>
      <c r="C14" s="2"/>
      <c r="D14" s="3" t="s">
        <v>11</v>
      </c>
      <c r="E14" s="9">
        <f>E15+E16</f>
        <v>590</v>
      </c>
      <c r="F14" s="9">
        <f>F15+F16+F17</f>
        <v>3079323</v>
      </c>
      <c r="G14" s="8">
        <f t="shared" si="0"/>
        <v>521919.15254237293</v>
      </c>
      <c r="H14" s="16">
        <f t="shared" si="1"/>
        <v>6.3875719807378175</v>
      </c>
    </row>
    <row r="15" spans="1:8" ht="15">
      <c r="A15" s="11"/>
      <c r="B15" s="2"/>
      <c r="C15" s="2" t="s">
        <v>105</v>
      </c>
      <c r="D15" s="3" t="s">
        <v>13</v>
      </c>
      <c r="E15" s="9">
        <v>500</v>
      </c>
      <c r="F15" s="9">
        <v>500</v>
      </c>
      <c r="G15" s="28">
        <f t="shared" si="0"/>
        <v>100</v>
      </c>
      <c r="H15" s="16">
        <f t="shared" si="1"/>
        <v>0.0010371714790455267</v>
      </c>
    </row>
    <row r="16" spans="1:8" ht="15">
      <c r="A16" s="11"/>
      <c r="B16" s="2"/>
      <c r="C16" s="2" t="s">
        <v>106</v>
      </c>
      <c r="D16" s="3" t="s">
        <v>14</v>
      </c>
      <c r="E16" s="9">
        <v>90</v>
      </c>
      <c r="F16" s="9">
        <v>90</v>
      </c>
      <c r="G16" s="28">
        <f t="shared" si="0"/>
        <v>100</v>
      </c>
      <c r="H16" s="16">
        <f t="shared" si="1"/>
        <v>0.00018669086622819482</v>
      </c>
    </row>
    <row r="17" spans="1:8" ht="105">
      <c r="A17" s="11"/>
      <c r="B17" s="2"/>
      <c r="C17" s="2">
        <v>6298</v>
      </c>
      <c r="D17" s="3" t="s">
        <v>112</v>
      </c>
      <c r="E17" s="9"/>
      <c r="F17" s="9">
        <v>3078733</v>
      </c>
      <c r="G17" s="28">
        <v>0</v>
      </c>
      <c r="H17" s="16">
        <f t="shared" si="1"/>
        <v>6.386348118392543</v>
      </c>
    </row>
    <row r="18" spans="1:8" ht="15">
      <c r="A18" s="11"/>
      <c r="B18" s="2">
        <v>60078</v>
      </c>
      <c r="C18" s="2"/>
      <c r="D18" s="3" t="s">
        <v>124</v>
      </c>
      <c r="E18" s="9">
        <f>E19+E20</f>
        <v>988680</v>
      </c>
      <c r="F18" s="6" t="s">
        <v>15</v>
      </c>
      <c r="G18" s="28">
        <v>0</v>
      </c>
      <c r="H18" s="16">
        <v>0</v>
      </c>
    </row>
    <row r="19" spans="1:8" ht="30">
      <c r="A19" s="11"/>
      <c r="B19" s="2"/>
      <c r="C19" s="2">
        <v>2130</v>
      </c>
      <c r="D19" s="3" t="s">
        <v>125</v>
      </c>
      <c r="E19" s="9">
        <v>600000</v>
      </c>
      <c r="F19" s="6" t="s">
        <v>15</v>
      </c>
      <c r="G19" s="28">
        <v>0</v>
      </c>
      <c r="H19" s="16">
        <v>0</v>
      </c>
    </row>
    <row r="20" spans="1:8" ht="30">
      <c r="A20" s="11"/>
      <c r="B20" s="2"/>
      <c r="C20" s="2">
        <v>2440</v>
      </c>
      <c r="D20" s="3" t="s">
        <v>126</v>
      </c>
      <c r="E20" s="9">
        <v>388680</v>
      </c>
      <c r="F20" s="6" t="s">
        <v>15</v>
      </c>
      <c r="G20" s="28">
        <v>0</v>
      </c>
      <c r="H20" s="16">
        <v>0</v>
      </c>
    </row>
    <row r="21" spans="1:8" ht="15">
      <c r="A21" s="12">
        <v>630</v>
      </c>
      <c r="B21" s="4"/>
      <c r="C21" s="4"/>
      <c r="D21" s="5" t="s">
        <v>16</v>
      </c>
      <c r="E21" s="8">
        <f>E22</f>
        <v>103846</v>
      </c>
      <c r="F21" s="6" t="s">
        <v>15</v>
      </c>
      <c r="G21" s="28">
        <v>0</v>
      </c>
      <c r="H21" s="16">
        <v>0</v>
      </c>
    </row>
    <row r="22" spans="1:8" ht="15">
      <c r="A22" s="11"/>
      <c r="B22" s="2">
        <v>63003</v>
      </c>
      <c r="C22" s="2"/>
      <c r="D22" s="3" t="s">
        <v>17</v>
      </c>
      <c r="E22" s="9">
        <f>E24+E25+E23</f>
        <v>103846</v>
      </c>
      <c r="F22" s="6" t="s">
        <v>15</v>
      </c>
      <c r="G22" s="28">
        <v>0</v>
      </c>
      <c r="H22" s="16">
        <v>0</v>
      </c>
    </row>
    <row r="23" spans="1:8" ht="15">
      <c r="A23" s="11"/>
      <c r="B23" s="2"/>
      <c r="C23" s="2" t="s">
        <v>106</v>
      </c>
      <c r="D23" s="3" t="s">
        <v>14</v>
      </c>
      <c r="E23" s="9">
        <v>15240</v>
      </c>
      <c r="F23" s="6" t="s">
        <v>15</v>
      </c>
      <c r="G23" s="28">
        <v>0</v>
      </c>
      <c r="H23" s="16">
        <v>0</v>
      </c>
    </row>
    <row r="24" spans="1:8" ht="30">
      <c r="A24" s="11"/>
      <c r="B24" s="2"/>
      <c r="C24" s="2">
        <v>2139</v>
      </c>
      <c r="D24" s="3" t="s">
        <v>117</v>
      </c>
      <c r="E24" s="9">
        <v>10424</v>
      </c>
      <c r="F24" s="6" t="s">
        <v>15</v>
      </c>
      <c r="G24" s="28">
        <v>0</v>
      </c>
      <c r="H24" s="16">
        <v>0</v>
      </c>
    </row>
    <row r="25" spans="1:8" ht="28.5" customHeight="1">
      <c r="A25" s="11"/>
      <c r="B25" s="2"/>
      <c r="C25" s="2">
        <v>2708</v>
      </c>
      <c r="D25" s="3" t="s">
        <v>18</v>
      </c>
      <c r="E25" s="9">
        <v>78182</v>
      </c>
      <c r="F25" s="6" t="s">
        <v>15</v>
      </c>
      <c r="G25" s="28">
        <v>0</v>
      </c>
      <c r="H25" s="16">
        <v>0</v>
      </c>
    </row>
    <row r="26" spans="1:8" ht="14.25">
      <c r="A26" s="12">
        <v>700</v>
      </c>
      <c r="B26" s="4"/>
      <c r="C26" s="4"/>
      <c r="D26" s="5" t="s">
        <v>19</v>
      </c>
      <c r="E26" s="8">
        <f>E27</f>
        <v>6973343</v>
      </c>
      <c r="F26" s="8">
        <f>F27</f>
        <v>3318412</v>
      </c>
      <c r="G26" s="28">
        <f t="shared" si="0"/>
        <v>47.58710420525708</v>
      </c>
      <c r="H26" s="16">
        <f>SUM((F26/48208036)*100)</f>
        <v>6.883524564244849</v>
      </c>
    </row>
    <row r="27" spans="1:8" ht="15">
      <c r="A27" s="11"/>
      <c r="B27" s="2">
        <v>70005</v>
      </c>
      <c r="C27" s="2"/>
      <c r="D27" s="3" t="s">
        <v>20</v>
      </c>
      <c r="E27" s="9">
        <f>E28+E29+E30+E33+E34+E31+E32</f>
        <v>6973343</v>
      </c>
      <c r="F27" s="9">
        <f>F28+F30+F33+F34</f>
        <v>3318412</v>
      </c>
      <c r="G27" s="28">
        <f t="shared" si="0"/>
        <v>47.58710420525708</v>
      </c>
      <c r="H27" s="16">
        <f aca="true" t="shared" si="2" ref="H27:H90">SUM((F27/48208036)*100)</f>
        <v>6.883524564244849</v>
      </c>
    </row>
    <row r="28" spans="1:8" ht="32.25" customHeight="1">
      <c r="A28" s="11"/>
      <c r="B28" s="2"/>
      <c r="C28" s="2" t="s">
        <v>100</v>
      </c>
      <c r="D28" s="3" t="s">
        <v>21</v>
      </c>
      <c r="E28" s="9">
        <v>632</v>
      </c>
      <c r="F28" s="9">
        <v>632</v>
      </c>
      <c r="G28" s="28">
        <f t="shared" si="0"/>
        <v>100</v>
      </c>
      <c r="H28" s="16">
        <f t="shared" si="2"/>
        <v>0.001310984749513546</v>
      </c>
    </row>
    <row r="29" spans="1:8" ht="61.5" customHeight="1">
      <c r="A29" s="11"/>
      <c r="B29" s="2"/>
      <c r="C29" s="2" t="s">
        <v>103</v>
      </c>
      <c r="D29" s="3" t="s">
        <v>22</v>
      </c>
      <c r="E29" s="6">
        <v>85000</v>
      </c>
      <c r="F29" s="6" t="s">
        <v>15</v>
      </c>
      <c r="G29" s="28">
        <v>0</v>
      </c>
      <c r="H29" s="16">
        <v>0</v>
      </c>
    </row>
    <row r="30" spans="1:8" ht="31.5" customHeight="1">
      <c r="A30" s="11"/>
      <c r="B30" s="2"/>
      <c r="C30" s="2" t="s">
        <v>118</v>
      </c>
      <c r="D30" s="3" t="s">
        <v>119</v>
      </c>
      <c r="E30" s="6">
        <v>6433465</v>
      </c>
      <c r="F30" s="6">
        <v>3000000</v>
      </c>
      <c r="G30" s="28">
        <f t="shared" si="0"/>
        <v>46.63116998382675</v>
      </c>
      <c r="H30" s="16">
        <f t="shared" si="2"/>
        <v>6.223028874273161</v>
      </c>
    </row>
    <row r="31" spans="1:8" ht="13.5" customHeight="1">
      <c r="A31" s="11"/>
      <c r="B31" s="2"/>
      <c r="C31" s="2" t="s">
        <v>105</v>
      </c>
      <c r="D31" s="3" t="s">
        <v>13</v>
      </c>
      <c r="E31" s="6">
        <v>10899</v>
      </c>
      <c r="F31" s="6" t="s">
        <v>15</v>
      </c>
      <c r="G31" s="28">
        <v>0</v>
      </c>
      <c r="H31" s="16">
        <v>0</v>
      </c>
    </row>
    <row r="32" spans="1:8" ht="16.5" customHeight="1">
      <c r="A32" s="11"/>
      <c r="B32" s="2"/>
      <c r="C32" s="2" t="s">
        <v>106</v>
      </c>
      <c r="D32" s="3" t="s">
        <v>14</v>
      </c>
      <c r="E32" s="6">
        <v>24611</v>
      </c>
      <c r="F32" s="6" t="s">
        <v>15</v>
      </c>
      <c r="G32" s="28">
        <v>0</v>
      </c>
      <c r="H32" s="16">
        <v>0</v>
      </c>
    </row>
    <row r="33" spans="1:8" ht="50.25" customHeight="1">
      <c r="A33" s="11"/>
      <c r="B33" s="2"/>
      <c r="C33" s="2">
        <v>2110</v>
      </c>
      <c r="D33" s="3" t="s">
        <v>6</v>
      </c>
      <c r="E33" s="6">
        <v>126000</v>
      </c>
      <c r="F33" s="6">
        <v>120000</v>
      </c>
      <c r="G33" s="28">
        <f t="shared" si="0"/>
        <v>95.23809523809523</v>
      </c>
      <c r="H33" s="16">
        <v>0.26</v>
      </c>
    </row>
    <row r="34" spans="1:8" ht="44.25" customHeight="1">
      <c r="A34" s="11"/>
      <c r="B34" s="2"/>
      <c r="C34" s="2">
        <v>2360</v>
      </c>
      <c r="D34" s="3" t="s">
        <v>23</v>
      </c>
      <c r="E34" s="9">
        <v>292736</v>
      </c>
      <c r="F34" s="9">
        <v>197780</v>
      </c>
      <c r="G34" s="28">
        <f t="shared" si="0"/>
        <v>67.56258198513336</v>
      </c>
      <c r="H34" s="16">
        <f t="shared" si="2"/>
        <v>0.4102635502512486</v>
      </c>
    </row>
    <row r="35" spans="1:8" ht="14.25">
      <c r="A35" s="12">
        <v>710</v>
      </c>
      <c r="B35" s="4"/>
      <c r="C35" s="4"/>
      <c r="D35" s="5" t="s">
        <v>24</v>
      </c>
      <c r="E35" s="8">
        <f>E36+E38+E40+E42</f>
        <v>360720</v>
      </c>
      <c r="F35" s="8">
        <f>F36+F38+F40+F42</f>
        <v>483920</v>
      </c>
      <c r="G35" s="28">
        <f t="shared" si="0"/>
        <v>134.15391439343537</v>
      </c>
      <c r="H35" s="16">
        <f t="shared" si="2"/>
        <v>1.0038160442794226</v>
      </c>
    </row>
    <row r="36" spans="1:8" ht="15">
      <c r="A36" s="11"/>
      <c r="B36" s="2">
        <v>71012</v>
      </c>
      <c r="C36" s="2"/>
      <c r="D36" s="3" t="s">
        <v>25</v>
      </c>
      <c r="E36" s="9">
        <f>E37</f>
        <v>80000</v>
      </c>
      <c r="F36" s="9">
        <f>F37</f>
        <v>90000</v>
      </c>
      <c r="G36" s="28">
        <f t="shared" si="0"/>
        <v>112.5</v>
      </c>
      <c r="H36" s="16">
        <f t="shared" si="2"/>
        <v>0.18669086622819484</v>
      </c>
    </row>
    <row r="37" spans="1:8" ht="45.75" customHeight="1">
      <c r="A37" s="11"/>
      <c r="B37" s="2"/>
      <c r="C37" s="2">
        <v>2110</v>
      </c>
      <c r="D37" s="3" t="s">
        <v>6</v>
      </c>
      <c r="E37" s="9">
        <v>80000</v>
      </c>
      <c r="F37" s="9">
        <v>90000</v>
      </c>
      <c r="G37" s="28">
        <f t="shared" si="0"/>
        <v>112.5</v>
      </c>
      <c r="H37" s="16">
        <f t="shared" si="2"/>
        <v>0.18669086622819484</v>
      </c>
    </row>
    <row r="38" spans="1:8" ht="15">
      <c r="A38" s="11"/>
      <c r="B38" s="2">
        <v>71013</v>
      </c>
      <c r="C38" s="2"/>
      <c r="D38" s="3" t="s">
        <v>26</v>
      </c>
      <c r="E38" s="9">
        <f>E39</f>
        <v>21262</v>
      </c>
      <c r="F38" s="9">
        <f>F39</f>
        <v>25000</v>
      </c>
      <c r="G38" s="28">
        <f t="shared" si="0"/>
        <v>117.58066033298844</v>
      </c>
      <c r="H38" s="16">
        <f t="shared" si="2"/>
        <v>0.05185857395227633</v>
      </c>
    </row>
    <row r="39" spans="1:8" ht="48" customHeight="1">
      <c r="A39" s="11"/>
      <c r="B39" s="2"/>
      <c r="C39" s="2">
        <v>2110</v>
      </c>
      <c r="D39" s="3" t="s">
        <v>6</v>
      </c>
      <c r="E39" s="9">
        <v>21262</v>
      </c>
      <c r="F39" s="9">
        <v>25000</v>
      </c>
      <c r="G39" s="28">
        <f t="shared" si="0"/>
        <v>117.58066033298844</v>
      </c>
      <c r="H39" s="16">
        <f t="shared" si="2"/>
        <v>0.05185857395227633</v>
      </c>
    </row>
    <row r="40" spans="1:8" ht="15">
      <c r="A40" s="11"/>
      <c r="B40" s="2">
        <v>71014</v>
      </c>
      <c r="C40" s="2"/>
      <c r="D40" s="3" t="s">
        <v>27</v>
      </c>
      <c r="E40" s="9">
        <f>E41</f>
        <v>13981</v>
      </c>
      <c r="F40" s="9">
        <f>F41</f>
        <v>13980</v>
      </c>
      <c r="G40" s="28">
        <f t="shared" si="0"/>
        <v>99.99284743580573</v>
      </c>
      <c r="H40" s="16">
        <f t="shared" si="2"/>
        <v>0.028999314554112927</v>
      </c>
    </row>
    <row r="41" spans="1:8" ht="46.5" customHeight="1">
      <c r="A41" s="11"/>
      <c r="B41" s="2"/>
      <c r="C41" s="2">
        <v>2110</v>
      </c>
      <c r="D41" s="3" t="s">
        <v>6</v>
      </c>
      <c r="E41" s="9">
        <v>13981</v>
      </c>
      <c r="F41" s="9">
        <v>13980</v>
      </c>
      <c r="G41" s="28">
        <f t="shared" si="0"/>
        <v>99.99284743580573</v>
      </c>
      <c r="H41" s="16">
        <f t="shared" si="2"/>
        <v>0.028999314554112927</v>
      </c>
    </row>
    <row r="42" spans="1:8" ht="15">
      <c r="A42" s="11"/>
      <c r="B42" s="2">
        <v>71015</v>
      </c>
      <c r="C42" s="2"/>
      <c r="D42" s="3" t="s">
        <v>28</v>
      </c>
      <c r="E42" s="9">
        <f>E43+E44+E45+E46</f>
        <v>245477</v>
      </c>
      <c r="F42" s="9">
        <f>F43+F44+F45+F46</f>
        <v>354940</v>
      </c>
      <c r="G42" s="28">
        <f t="shared" si="0"/>
        <v>144.5919576986846</v>
      </c>
      <c r="H42" s="16">
        <f t="shared" si="2"/>
        <v>0.7362672895448386</v>
      </c>
    </row>
    <row r="43" spans="1:8" ht="15">
      <c r="A43" s="11"/>
      <c r="B43" s="2"/>
      <c r="C43" s="2" t="s">
        <v>105</v>
      </c>
      <c r="D43" s="3" t="s">
        <v>13</v>
      </c>
      <c r="E43" s="9">
        <v>30</v>
      </c>
      <c r="F43" s="9">
        <v>40</v>
      </c>
      <c r="G43" s="28">
        <f t="shared" si="0"/>
        <v>133.33333333333331</v>
      </c>
      <c r="H43" s="16">
        <f t="shared" si="2"/>
        <v>8.297371832364214E-05</v>
      </c>
    </row>
    <row r="44" spans="1:8" ht="15">
      <c r="A44" s="11"/>
      <c r="B44" s="2"/>
      <c r="C44" s="2" t="s">
        <v>106</v>
      </c>
      <c r="D44" s="3" t="s">
        <v>14</v>
      </c>
      <c r="E44" s="9">
        <v>40</v>
      </c>
      <c r="F44" s="9">
        <v>50</v>
      </c>
      <c r="G44" s="28">
        <f t="shared" si="0"/>
        <v>125</v>
      </c>
      <c r="H44" s="16">
        <f t="shared" si="2"/>
        <v>0.00010371714790455267</v>
      </c>
    </row>
    <row r="45" spans="1:8" ht="48.75" customHeight="1">
      <c r="A45" s="11"/>
      <c r="B45" s="2"/>
      <c r="C45" s="2">
        <v>2110</v>
      </c>
      <c r="D45" s="3" t="s">
        <v>6</v>
      </c>
      <c r="E45" s="9">
        <v>240607</v>
      </c>
      <c r="F45" s="9">
        <v>304850</v>
      </c>
      <c r="G45" s="28">
        <f t="shared" si="0"/>
        <v>126.70038693803589</v>
      </c>
      <c r="H45" s="16">
        <f t="shared" si="2"/>
        <v>0.6323634507740576</v>
      </c>
    </row>
    <row r="46" spans="1:8" ht="45.75" customHeight="1">
      <c r="A46" s="11"/>
      <c r="B46" s="2"/>
      <c r="C46" s="2">
        <v>6410</v>
      </c>
      <c r="D46" s="3" t="s">
        <v>29</v>
      </c>
      <c r="E46" s="9">
        <v>4800</v>
      </c>
      <c r="F46" s="9">
        <v>50000</v>
      </c>
      <c r="G46" s="28">
        <f t="shared" si="0"/>
        <v>1041.6666666666665</v>
      </c>
      <c r="H46" s="16">
        <f t="shared" si="2"/>
        <v>0.10371714790455266</v>
      </c>
    </row>
    <row r="47" spans="1:8" ht="14.25">
      <c r="A47" s="12">
        <v>750</v>
      </c>
      <c r="B47" s="4"/>
      <c r="C47" s="4"/>
      <c r="D47" s="5" t="s">
        <v>30</v>
      </c>
      <c r="E47" s="8">
        <f>E48+E50+E57</f>
        <v>350635</v>
      </c>
      <c r="F47" s="8">
        <f>F48+F50</f>
        <v>278420</v>
      </c>
      <c r="G47" s="28">
        <f t="shared" si="0"/>
        <v>79.40450896231124</v>
      </c>
      <c r="H47" s="16">
        <f t="shared" si="2"/>
        <v>0.5775385663917112</v>
      </c>
    </row>
    <row r="48" spans="1:8" ht="15">
      <c r="A48" s="11"/>
      <c r="B48" s="2">
        <v>75011</v>
      </c>
      <c r="C48" s="2"/>
      <c r="D48" s="3" t="s">
        <v>31</v>
      </c>
      <c r="E48" s="9">
        <f>E49</f>
        <v>152531</v>
      </c>
      <c r="F48" s="9">
        <f>F49</f>
        <v>153420</v>
      </c>
      <c r="G48" s="28">
        <f t="shared" si="0"/>
        <v>100.58283234227797</v>
      </c>
      <c r="H48" s="16">
        <f t="shared" si="2"/>
        <v>0.3182456966303294</v>
      </c>
    </row>
    <row r="49" spans="1:8" ht="46.5" customHeight="1">
      <c r="A49" s="11"/>
      <c r="B49" s="2"/>
      <c r="C49" s="2">
        <v>2110</v>
      </c>
      <c r="D49" s="3" t="s">
        <v>6</v>
      </c>
      <c r="E49" s="9">
        <v>152531</v>
      </c>
      <c r="F49" s="9">
        <v>153420</v>
      </c>
      <c r="G49" s="28">
        <f t="shared" si="0"/>
        <v>100.58283234227797</v>
      </c>
      <c r="H49" s="16">
        <f t="shared" si="2"/>
        <v>0.3182456966303294</v>
      </c>
    </row>
    <row r="50" spans="1:8" ht="15">
      <c r="A50" s="11"/>
      <c r="B50" s="2">
        <v>75020</v>
      </c>
      <c r="C50" s="2"/>
      <c r="D50" s="3" t="s">
        <v>32</v>
      </c>
      <c r="E50" s="9">
        <f>E51+E52+E53+E54+E55+E56</f>
        <v>173190</v>
      </c>
      <c r="F50" s="9">
        <f>F51+F52+F54+F55</f>
        <v>125000</v>
      </c>
      <c r="G50" s="28">
        <f t="shared" si="0"/>
        <v>72.17506784456378</v>
      </c>
      <c r="H50" s="16">
        <f t="shared" si="2"/>
        <v>0.2592928697613817</v>
      </c>
    </row>
    <row r="51" spans="1:8" ht="15">
      <c r="A51" s="11"/>
      <c r="B51" s="2"/>
      <c r="C51" s="2" t="s">
        <v>102</v>
      </c>
      <c r="D51" s="3" t="s">
        <v>12</v>
      </c>
      <c r="E51" s="9">
        <v>5000</v>
      </c>
      <c r="F51" s="9">
        <v>5000</v>
      </c>
      <c r="G51" s="28">
        <f t="shared" si="0"/>
        <v>100</v>
      </c>
      <c r="H51" s="16">
        <f t="shared" si="2"/>
        <v>0.010371714790455268</v>
      </c>
    </row>
    <row r="52" spans="1:8" ht="47.25" customHeight="1">
      <c r="A52" s="11"/>
      <c r="B52" s="2"/>
      <c r="C52" s="2" t="s">
        <v>103</v>
      </c>
      <c r="D52" s="3" t="s">
        <v>33</v>
      </c>
      <c r="E52" s="9">
        <v>106072</v>
      </c>
      <c r="F52" s="9">
        <v>100000</v>
      </c>
      <c r="G52" s="28">
        <f t="shared" si="0"/>
        <v>94.27558639414737</v>
      </c>
      <c r="H52" s="16">
        <f t="shared" si="2"/>
        <v>0.20743429580910533</v>
      </c>
    </row>
    <row r="53" spans="1:8" ht="18.75" customHeight="1">
      <c r="A53" s="11"/>
      <c r="B53" s="2"/>
      <c r="C53" s="2" t="s">
        <v>104</v>
      </c>
      <c r="D53" s="3" t="s">
        <v>58</v>
      </c>
      <c r="E53" s="9">
        <v>118</v>
      </c>
      <c r="F53" s="9"/>
      <c r="G53" s="28">
        <f t="shared" si="0"/>
        <v>0</v>
      </c>
      <c r="H53" s="16">
        <f t="shared" si="2"/>
        <v>0</v>
      </c>
    </row>
    <row r="54" spans="1:8" ht="16.5" customHeight="1">
      <c r="A54" s="11"/>
      <c r="B54" s="2"/>
      <c r="C54" s="2" t="s">
        <v>105</v>
      </c>
      <c r="D54" s="3" t="s">
        <v>13</v>
      </c>
      <c r="E54" s="9">
        <v>15000</v>
      </c>
      <c r="F54" s="9">
        <v>10000</v>
      </c>
      <c r="G54" s="28">
        <f t="shared" si="0"/>
        <v>66.66666666666666</v>
      </c>
      <c r="H54" s="16">
        <f t="shared" si="2"/>
        <v>0.020743429580910536</v>
      </c>
    </row>
    <row r="55" spans="1:8" ht="16.5" customHeight="1">
      <c r="A55" s="11"/>
      <c r="B55" s="2"/>
      <c r="C55" s="2" t="s">
        <v>106</v>
      </c>
      <c r="D55" s="3" t="s">
        <v>14</v>
      </c>
      <c r="E55" s="9">
        <v>15000</v>
      </c>
      <c r="F55" s="9">
        <v>10000</v>
      </c>
      <c r="G55" s="28">
        <f t="shared" si="0"/>
        <v>66.66666666666666</v>
      </c>
      <c r="H55" s="16">
        <f t="shared" si="2"/>
        <v>0.020743429580910536</v>
      </c>
    </row>
    <row r="56" spans="1:8" ht="48.75" customHeight="1">
      <c r="A56" s="11"/>
      <c r="B56" s="2"/>
      <c r="C56" s="2">
        <v>6260</v>
      </c>
      <c r="D56" s="3" t="s">
        <v>133</v>
      </c>
      <c r="E56" s="9">
        <v>32000</v>
      </c>
      <c r="F56" s="6" t="s">
        <v>15</v>
      </c>
      <c r="G56" s="28">
        <v>0</v>
      </c>
      <c r="H56" s="16">
        <v>0</v>
      </c>
    </row>
    <row r="57" spans="1:8" ht="15" customHeight="1">
      <c r="A57" s="11"/>
      <c r="B57" s="2">
        <v>75075</v>
      </c>
      <c r="C57" s="2"/>
      <c r="D57" s="3" t="s">
        <v>113</v>
      </c>
      <c r="E57" s="9">
        <f>E58+E59+E60</f>
        <v>24914</v>
      </c>
      <c r="F57" s="6" t="s">
        <v>15</v>
      </c>
      <c r="G57" s="28">
        <v>0</v>
      </c>
      <c r="H57" s="16">
        <v>0</v>
      </c>
    </row>
    <row r="58" spans="1:8" ht="15" customHeight="1">
      <c r="A58" s="11"/>
      <c r="B58" s="2"/>
      <c r="C58" s="2" t="s">
        <v>106</v>
      </c>
      <c r="D58" s="3" t="s">
        <v>14</v>
      </c>
      <c r="E58" s="9">
        <v>3640</v>
      </c>
      <c r="F58" s="6" t="s">
        <v>15</v>
      </c>
      <c r="G58" s="28">
        <v>0</v>
      </c>
      <c r="H58" s="16">
        <v>0</v>
      </c>
    </row>
    <row r="59" spans="1:8" ht="30.75" customHeight="1">
      <c r="A59" s="11"/>
      <c r="B59" s="2"/>
      <c r="C59" s="2">
        <v>2139</v>
      </c>
      <c r="D59" s="3" t="s">
        <v>120</v>
      </c>
      <c r="E59" s="9">
        <v>2503</v>
      </c>
      <c r="F59" s="6" t="s">
        <v>15</v>
      </c>
      <c r="G59" s="28">
        <v>0</v>
      </c>
      <c r="H59" s="16">
        <v>0</v>
      </c>
    </row>
    <row r="60" spans="1:8" ht="33.75" customHeight="1">
      <c r="A60" s="11"/>
      <c r="B60" s="2"/>
      <c r="C60" s="2">
        <v>2708</v>
      </c>
      <c r="D60" s="3" t="s">
        <v>18</v>
      </c>
      <c r="E60" s="9">
        <v>18771</v>
      </c>
      <c r="F60" s="6" t="s">
        <v>15</v>
      </c>
      <c r="G60" s="28">
        <v>0</v>
      </c>
      <c r="H60" s="16">
        <v>0</v>
      </c>
    </row>
    <row r="61" spans="1:8" ht="14.25">
      <c r="A61" s="12">
        <v>752</v>
      </c>
      <c r="B61" s="4"/>
      <c r="C61" s="4"/>
      <c r="D61" s="5" t="s">
        <v>34</v>
      </c>
      <c r="E61" s="8">
        <f>E62</f>
        <v>800</v>
      </c>
      <c r="F61" s="8">
        <f>F62</f>
        <v>900</v>
      </c>
      <c r="G61" s="28">
        <f t="shared" si="0"/>
        <v>112.5</v>
      </c>
      <c r="H61" s="16">
        <f t="shared" si="2"/>
        <v>0.0018669086622819483</v>
      </c>
    </row>
    <row r="62" spans="1:8" ht="15">
      <c r="A62" s="11"/>
      <c r="B62" s="2">
        <v>75212</v>
      </c>
      <c r="C62" s="2"/>
      <c r="D62" s="3" t="s">
        <v>35</v>
      </c>
      <c r="E62" s="9">
        <v>800</v>
      </c>
      <c r="F62" s="9">
        <f>F63</f>
        <v>900</v>
      </c>
      <c r="G62" s="28">
        <f t="shared" si="0"/>
        <v>112.5</v>
      </c>
      <c r="H62" s="16">
        <f t="shared" si="2"/>
        <v>0.0018669086622819483</v>
      </c>
    </row>
    <row r="63" spans="1:8" ht="46.5" customHeight="1">
      <c r="A63" s="11"/>
      <c r="B63" s="2"/>
      <c r="C63" s="2">
        <v>2110</v>
      </c>
      <c r="D63" s="3" t="s">
        <v>6</v>
      </c>
      <c r="E63" s="9">
        <v>800</v>
      </c>
      <c r="F63" s="9">
        <v>900</v>
      </c>
      <c r="G63" s="28">
        <f t="shared" si="0"/>
        <v>112.5</v>
      </c>
      <c r="H63" s="16">
        <f t="shared" si="2"/>
        <v>0.0018669086622819483</v>
      </c>
    </row>
    <row r="64" spans="1:8" ht="31.5" customHeight="1">
      <c r="A64" s="18">
        <v>754</v>
      </c>
      <c r="B64" s="19"/>
      <c r="C64" s="19"/>
      <c r="D64" s="20" t="s">
        <v>122</v>
      </c>
      <c r="E64" s="21">
        <v>9028</v>
      </c>
      <c r="F64" s="21">
        <f>F65</f>
        <v>1000</v>
      </c>
      <c r="G64" s="28">
        <f t="shared" si="0"/>
        <v>11.076650420912717</v>
      </c>
      <c r="H64" s="16">
        <f t="shared" si="2"/>
        <v>0.0020743429580910534</v>
      </c>
    </row>
    <row r="65" spans="1:8" ht="14.25" customHeight="1">
      <c r="A65" s="18"/>
      <c r="B65" s="25">
        <v>75414</v>
      </c>
      <c r="C65" s="25"/>
      <c r="D65" s="26" t="s">
        <v>141</v>
      </c>
      <c r="E65" s="27" t="s">
        <v>15</v>
      </c>
      <c r="F65" s="27">
        <v>1000</v>
      </c>
      <c r="G65" s="29" t="s">
        <v>15</v>
      </c>
      <c r="H65" s="16">
        <f t="shared" si="2"/>
        <v>0.0020743429580910534</v>
      </c>
    </row>
    <row r="66" spans="1:8" ht="31.5" customHeight="1">
      <c r="A66" s="18"/>
      <c r="B66" s="19"/>
      <c r="C66" s="2">
        <v>2110</v>
      </c>
      <c r="D66" s="3" t="s">
        <v>6</v>
      </c>
      <c r="E66" s="21" t="s">
        <v>15</v>
      </c>
      <c r="F66" s="27">
        <v>1000</v>
      </c>
      <c r="G66" s="29" t="s">
        <v>15</v>
      </c>
      <c r="H66" s="16">
        <f t="shared" si="2"/>
        <v>0.0020743429580910534</v>
      </c>
    </row>
    <row r="67" spans="1:8" ht="16.5" customHeight="1">
      <c r="A67" s="11"/>
      <c r="B67" s="2">
        <v>75478</v>
      </c>
      <c r="C67" s="2"/>
      <c r="D67" s="3" t="s">
        <v>123</v>
      </c>
      <c r="E67" s="6">
        <v>9028</v>
      </c>
      <c r="F67" s="6" t="s">
        <v>15</v>
      </c>
      <c r="G67" s="28">
        <v>0</v>
      </c>
      <c r="H67" s="16">
        <v>0</v>
      </c>
    </row>
    <row r="68" spans="1:8" ht="18.75" customHeight="1">
      <c r="A68" s="11"/>
      <c r="B68" s="2"/>
      <c r="C68" s="2" t="s">
        <v>106</v>
      </c>
      <c r="D68" s="3" t="s">
        <v>14</v>
      </c>
      <c r="E68" s="6">
        <v>9028</v>
      </c>
      <c r="F68" s="6" t="s">
        <v>15</v>
      </c>
      <c r="G68" s="28">
        <v>0</v>
      </c>
      <c r="H68" s="16">
        <v>0</v>
      </c>
    </row>
    <row r="69" spans="1:8" ht="58.5" customHeight="1">
      <c r="A69" s="12">
        <v>756</v>
      </c>
      <c r="B69" s="4"/>
      <c r="C69" s="4"/>
      <c r="D69" s="5" t="s">
        <v>37</v>
      </c>
      <c r="E69" s="8">
        <f>E70+E73</f>
        <v>7462626</v>
      </c>
      <c r="F69" s="8">
        <f>F70+F73</f>
        <v>8113852</v>
      </c>
      <c r="G69" s="28">
        <f t="shared" si="0"/>
        <v>108.72649922426771</v>
      </c>
      <c r="H69" s="16">
        <f t="shared" si="2"/>
        <v>16.83091175919301</v>
      </c>
    </row>
    <row r="70" spans="1:8" ht="33" customHeight="1">
      <c r="A70" s="11"/>
      <c r="B70" s="2">
        <v>75618</v>
      </c>
      <c r="C70" s="2"/>
      <c r="D70" s="3" t="s">
        <v>38</v>
      </c>
      <c r="E70" s="9">
        <f>E71+E72</f>
        <v>1425000</v>
      </c>
      <c r="F70" s="9">
        <f>F71+F72</f>
        <v>1425000</v>
      </c>
      <c r="G70" s="28">
        <f t="shared" si="0"/>
        <v>100</v>
      </c>
      <c r="H70" s="16">
        <f t="shared" si="2"/>
        <v>2.955938715279751</v>
      </c>
    </row>
    <row r="71" spans="1:8" ht="18.75" customHeight="1">
      <c r="A71" s="11"/>
      <c r="B71" s="2"/>
      <c r="C71" s="2" t="s">
        <v>99</v>
      </c>
      <c r="D71" s="3" t="s">
        <v>39</v>
      </c>
      <c r="E71" s="9">
        <v>1350000</v>
      </c>
      <c r="F71" s="9">
        <v>1350000</v>
      </c>
      <c r="G71" s="28">
        <f t="shared" si="0"/>
        <v>100</v>
      </c>
      <c r="H71" s="16">
        <f t="shared" si="2"/>
        <v>2.8003629934229224</v>
      </c>
    </row>
    <row r="72" spans="1:8" ht="18.75" customHeight="1">
      <c r="A72" s="11"/>
      <c r="B72" s="2"/>
      <c r="C72" s="2" t="s">
        <v>102</v>
      </c>
      <c r="D72" s="3" t="s">
        <v>12</v>
      </c>
      <c r="E72" s="9">
        <v>75000</v>
      </c>
      <c r="F72" s="9">
        <v>75000</v>
      </c>
      <c r="G72" s="28">
        <f t="shared" si="0"/>
        <v>100</v>
      </c>
      <c r="H72" s="16">
        <f t="shared" si="2"/>
        <v>0.155575721856829</v>
      </c>
    </row>
    <row r="73" spans="1:8" ht="29.25" customHeight="1">
      <c r="A73" s="11"/>
      <c r="B73" s="2">
        <v>75622</v>
      </c>
      <c r="C73" s="2"/>
      <c r="D73" s="3" t="s">
        <v>40</v>
      </c>
      <c r="E73" s="9">
        <f>E74+E75</f>
        <v>6037626</v>
      </c>
      <c r="F73" s="9">
        <f>F74+F75</f>
        <v>6688852</v>
      </c>
      <c r="G73" s="28">
        <f t="shared" si="0"/>
        <v>110.78612686509565</v>
      </c>
      <c r="H73" s="16">
        <f t="shared" si="2"/>
        <v>13.874973043913261</v>
      </c>
    </row>
    <row r="74" spans="1:8" ht="15">
      <c r="A74" s="11"/>
      <c r="B74" s="2"/>
      <c r="C74" s="2" t="s">
        <v>107</v>
      </c>
      <c r="D74" s="3" t="s">
        <v>41</v>
      </c>
      <c r="E74" s="9">
        <v>5900000</v>
      </c>
      <c r="F74" s="9">
        <v>6600000</v>
      </c>
      <c r="G74" s="28">
        <f aca="true" t="shared" si="3" ref="G74:G138">F74/E74*100</f>
        <v>111.86440677966101</v>
      </c>
      <c r="H74" s="16">
        <f t="shared" si="2"/>
        <v>13.690663523400953</v>
      </c>
    </row>
    <row r="75" spans="1:11" ht="15">
      <c r="A75" s="11"/>
      <c r="B75" s="2"/>
      <c r="C75" s="2" t="s">
        <v>108</v>
      </c>
      <c r="D75" s="3" t="s">
        <v>42</v>
      </c>
      <c r="E75" s="9">
        <v>137626</v>
      </c>
      <c r="F75" s="9">
        <v>88852</v>
      </c>
      <c r="G75" s="28">
        <f t="shared" si="3"/>
        <v>64.56047549154957</v>
      </c>
      <c r="H75" s="16">
        <v>0.19</v>
      </c>
      <c r="K75" t="s">
        <v>145</v>
      </c>
    </row>
    <row r="76" spans="1:8" ht="14.25">
      <c r="A76" s="12">
        <v>758</v>
      </c>
      <c r="B76" s="4"/>
      <c r="C76" s="4"/>
      <c r="D76" s="5" t="s">
        <v>43</v>
      </c>
      <c r="E76" s="8">
        <f>E77+E81+E85+E83</f>
        <v>13621023</v>
      </c>
      <c r="F76" s="8">
        <f>F77+F81+F85</f>
        <v>14275895</v>
      </c>
      <c r="G76" s="28">
        <f t="shared" si="3"/>
        <v>104.80780334927853</v>
      </c>
      <c r="H76" s="16">
        <v>29.62</v>
      </c>
    </row>
    <row r="77" spans="1:8" ht="28.5" customHeight="1">
      <c r="A77" s="11"/>
      <c r="B77" s="2">
        <v>75801</v>
      </c>
      <c r="C77" s="2"/>
      <c r="D77" s="3" t="s">
        <v>44</v>
      </c>
      <c r="E77" s="9">
        <f>E78</f>
        <v>10425764</v>
      </c>
      <c r="F77" s="9">
        <f>F78</f>
        <v>10720478</v>
      </c>
      <c r="G77" s="28">
        <f t="shared" si="3"/>
        <v>102.82678564371876</v>
      </c>
      <c r="H77" s="16">
        <v>22.24</v>
      </c>
    </row>
    <row r="78" spans="1:8" ht="15">
      <c r="A78" s="11"/>
      <c r="B78" s="2"/>
      <c r="C78" s="2">
        <v>2920</v>
      </c>
      <c r="D78" s="3" t="s">
        <v>45</v>
      </c>
      <c r="E78" s="9">
        <v>10425764</v>
      </c>
      <c r="F78" s="9">
        <v>10720478</v>
      </c>
      <c r="G78" s="28">
        <f t="shared" si="3"/>
        <v>102.82678564371876</v>
      </c>
      <c r="H78" s="16">
        <v>22.24</v>
      </c>
    </row>
    <row r="79" spans="1:8" ht="30">
      <c r="A79" s="11"/>
      <c r="B79" s="2">
        <v>75802</v>
      </c>
      <c r="C79" s="2"/>
      <c r="D79" s="3" t="s">
        <v>114</v>
      </c>
      <c r="E79" s="6" t="s">
        <v>15</v>
      </c>
      <c r="F79" s="6" t="s">
        <v>15</v>
      </c>
      <c r="G79" s="28">
        <v>0</v>
      </c>
      <c r="H79" s="16">
        <v>0</v>
      </c>
    </row>
    <row r="80" spans="1:8" ht="15">
      <c r="A80" s="11"/>
      <c r="B80" s="2"/>
      <c r="C80" s="2">
        <v>2760</v>
      </c>
      <c r="D80" s="3" t="s">
        <v>115</v>
      </c>
      <c r="E80" s="6" t="s">
        <v>15</v>
      </c>
      <c r="F80" s="6" t="s">
        <v>15</v>
      </c>
      <c r="G80" s="28">
        <v>0</v>
      </c>
      <c r="H80" s="16">
        <v>0</v>
      </c>
    </row>
    <row r="81" spans="1:8" ht="15">
      <c r="A81" s="11"/>
      <c r="B81" s="2">
        <v>75803</v>
      </c>
      <c r="C81" s="2"/>
      <c r="D81" s="3" t="s">
        <v>46</v>
      </c>
      <c r="E81" s="9">
        <f>E82</f>
        <v>2426484</v>
      </c>
      <c r="F81" s="9">
        <f>F82</f>
        <v>2925013</v>
      </c>
      <c r="G81" s="28">
        <f t="shared" si="3"/>
        <v>120.54532401614846</v>
      </c>
      <c r="H81" s="16">
        <f t="shared" si="2"/>
        <v>6.067480118874786</v>
      </c>
    </row>
    <row r="82" spans="1:8" ht="15">
      <c r="A82" s="11"/>
      <c r="B82" s="2"/>
      <c r="C82" s="2">
        <v>2920</v>
      </c>
      <c r="D82" s="3" t="s">
        <v>45</v>
      </c>
      <c r="E82" s="9">
        <v>2426484</v>
      </c>
      <c r="F82" s="9">
        <v>2925013</v>
      </c>
      <c r="G82" s="28">
        <f t="shared" si="3"/>
        <v>120.54532401614846</v>
      </c>
      <c r="H82" s="16">
        <f t="shared" si="2"/>
        <v>6.067480118874786</v>
      </c>
    </row>
    <row r="83" spans="1:8" ht="15">
      <c r="A83" s="11"/>
      <c r="B83" s="2">
        <v>75814</v>
      </c>
      <c r="C83" s="2"/>
      <c r="D83" s="3" t="s">
        <v>134</v>
      </c>
      <c r="E83" s="9">
        <f>E84</f>
        <v>79369</v>
      </c>
      <c r="F83" s="6" t="s">
        <v>15</v>
      </c>
      <c r="G83" s="28">
        <v>0</v>
      </c>
      <c r="H83" s="16">
        <v>0</v>
      </c>
    </row>
    <row r="84" spans="1:8" ht="15">
      <c r="A84" s="11"/>
      <c r="B84" s="2"/>
      <c r="C84" s="2" t="s">
        <v>106</v>
      </c>
      <c r="D84" s="3" t="s">
        <v>14</v>
      </c>
      <c r="E84" s="9">
        <v>79369</v>
      </c>
      <c r="F84" s="6" t="s">
        <v>15</v>
      </c>
      <c r="G84" s="28">
        <v>0</v>
      </c>
      <c r="H84" s="16">
        <v>0</v>
      </c>
    </row>
    <row r="85" spans="1:8" ht="15">
      <c r="A85" s="11"/>
      <c r="B85" s="2">
        <v>75832</v>
      </c>
      <c r="C85" s="3"/>
      <c r="D85" s="3" t="s">
        <v>47</v>
      </c>
      <c r="E85" s="9">
        <f>E86</f>
        <v>689406</v>
      </c>
      <c r="F85" s="9">
        <f>F86</f>
        <v>630404</v>
      </c>
      <c r="G85" s="28">
        <f t="shared" si="3"/>
        <v>91.44161785653156</v>
      </c>
      <c r="H85" s="16">
        <f t="shared" si="2"/>
        <v>1.3076740981524326</v>
      </c>
    </row>
    <row r="86" spans="1:8" ht="15">
      <c r="A86" s="11"/>
      <c r="B86" s="2"/>
      <c r="C86" s="2">
        <v>2920</v>
      </c>
      <c r="D86" s="3" t="s">
        <v>45</v>
      </c>
      <c r="E86" s="9">
        <v>689406</v>
      </c>
      <c r="F86" s="9">
        <v>630404</v>
      </c>
      <c r="G86" s="28">
        <f t="shared" si="3"/>
        <v>91.44161785653156</v>
      </c>
      <c r="H86" s="16">
        <f t="shared" si="2"/>
        <v>1.3076740981524326</v>
      </c>
    </row>
    <row r="87" spans="1:8" ht="14.25">
      <c r="A87" s="12">
        <v>801</v>
      </c>
      <c r="B87" s="4"/>
      <c r="C87" s="4"/>
      <c r="D87" s="5" t="s">
        <v>48</v>
      </c>
      <c r="E87" s="8">
        <f>E88+E91+E98+E100+E102+E108+E114+E116</f>
        <v>3338138</v>
      </c>
      <c r="F87" s="8">
        <f>F88+F91+F98+F100+F102+F108+F114+F116</f>
        <v>3581961</v>
      </c>
      <c r="G87" s="28">
        <f t="shared" si="3"/>
        <v>107.30416178120856</v>
      </c>
      <c r="H87" s="16">
        <f t="shared" si="2"/>
        <v>7.430215576506788</v>
      </c>
    </row>
    <row r="88" spans="1:8" ht="15">
      <c r="A88" s="11"/>
      <c r="B88" s="2">
        <v>80102</v>
      </c>
      <c r="C88" s="2"/>
      <c r="D88" s="3" t="s">
        <v>49</v>
      </c>
      <c r="E88" s="9">
        <f>E89+E90</f>
        <v>60</v>
      </c>
      <c r="F88" s="9">
        <f>F89+F90</f>
        <v>110</v>
      </c>
      <c r="G88" s="28">
        <f t="shared" si="3"/>
        <v>183.33333333333331</v>
      </c>
      <c r="H88" s="16">
        <f t="shared" si="2"/>
        <v>0.00022817772539001588</v>
      </c>
    </row>
    <row r="89" spans="1:8" ht="15">
      <c r="A89" s="11"/>
      <c r="B89" s="2"/>
      <c r="C89" s="2" t="s">
        <v>105</v>
      </c>
      <c r="D89" s="3" t="s">
        <v>13</v>
      </c>
      <c r="E89" s="9">
        <v>10</v>
      </c>
      <c r="F89" s="9">
        <v>50</v>
      </c>
      <c r="G89" s="28">
        <f t="shared" si="3"/>
        <v>500</v>
      </c>
      <c r="H89" s="16">
        <f t="shared" si="2"/>
        <v>0.00010371714790455267</v>
      </c>
    </row>
    <row r="90" spans="1:8" ht="15">
      <c r="A90" s="11"/>
      <c r="B90" s="2"/>
      <c r="C90" s="2" t="s">
        <v>106</v>
      </c>
      <c r="D90" s="3" t="s">
        <v>14</v>
      </c>
      <c r="E90" s="9">
        <v>50</v>
      </c>
      <c r="F90" s="9">
        <v>60</v>
      </c>
      <c r="G90" s="28">
        <f t="shared" si="3"/>
        <v>120</v>
      </c>
      <c r="H90" s="16">
        <f t="shared" si="2"/>
        <v>0.00012446057748546321</v>
      </c>
    </row>
    <row r="91" spans="1:8" ht="14.25" customHeight="1">
      <c r="A91" s="51"/>
      <c r="B91" s="51">
        <v>80110</v>
      </c>
      <c r="C91" s="51"/>
      <c r="D91" s="52" t="s">
        <v>50</v>
      </c>
      <c r="E91" s="9">
        <f>E93+E94+E95+E96</f>
        <v>3050608</v>
      </c>
      <c r="F91" s="9">
        <f>F94+F95+F96+F97+F93</f>
        <v>3478558</v>
      </c>
      <c r="G91" s="28">
        <f t="shared" si="3"/>
        <v>114.0283510696884</v>
      </c>
      <c r="H91" s="50">
        <f>SUM((F91/48208036)*100)</f>
        <v>7.215722291611298</v>
      </c>
    </row>
    <row r="92" spans="1:8" ht="12.75" customHeight="1" hidden="1">
      <c r="A92" s="51"/>
      <c r="B92" s="51"/>
      <c r="C92" s="51"/>
      <c r="D92" s="52"/>
      <c r="E92" s="9"/>
      <c r="F92" s="9"/>
      <c r="G92" s="28" t="e">
        <f t="shared" si="3"/>
        <v>#DIV/0!</v>
      </c>
      <c r="H92" s="50"/>
    </row>
    <row r="93" spans="1:8" ht="61.5" customHeight="1">
      <c r="A93" s="11"/>
      <c r="B93" s="2"/>
      <c r="C93" s="2" t="s">
        <v>103</v>
      </c>
      <c r="D93" s="3" t="s">
        <v>51</v>
      </c>
      <c r="E93" s="9">
        <v>4010</v>
      </c>
      <c r="F93" s="9">
        <v>5210</v>
      </c>
      <c r="G93" s="28">
        <v>0</v>
      </c>
      <c r="H93" s="16">
        <v>0</v>
      </c>
    </row>
    <row r="94" spans="1:8" ht="15">
      <c r="A94" s="11"/>
      <c r="B94" s="2"/>
      <c r="C94" s="2" t="s">
        <v>105</v>
      </c>
      <c r="D94" s="3" t="s">
        <v>13</v>
      </c>
      <c r="E94" s="9">
        <v>40</v>
      </c>
      <c r="F94" s="9">
        <v>40</v>
      </c>
      <c r="G94" s="28">
        <f t="shared" si="3"/>
        <v>100</v>
      </c>
      <c r="H94" s="16">
        <f aca="true" t="shared" si="4" ref="H94:H159">SUM((F94/48208036)*100)</f>
        <v>8.297371832364214E-05</v>
      </c>
    </row>
    <row r="95" spans="1:8" ht="15">
      <c r="A95" s="11"/>
      <c r="B95" s="2"/>
      <c r="C95" s="2" t="s">
        <v>106</v>
      </c>
      <c r="D95" s="3" t="s">
        <v>14</v>
      </c>
      <c r="E95" s="9">
        <v>240</v>
      </c>
      <c r="F95" s="9">
        <v>240</v>
      </c>
      <c r="G95" s="28">
        <f t="shared" si="3"/>
        <v>100</v>
      </c>
      <c r="H95" s="16">
        <f t="shared" si="4"/>
        <v>0.0004978423099418529</v>
      </c>
    </row>
    <row r="96" spans="1:8" ht="29.25" customHeight="1">
      <c r="A96" s="11"/>
      <c r="B96" s="2"/>
      <c r="C96" s="2">
        <v>2310</v>
      </c>
      <c r="D96" s="3" t="s">
        <v>52</v>
      </c>
      <c r="E96" s="9">
        <v>3046318</v>
      </c>
      <c r="F96" s="9">
        <v>3433068</v>
      </c>
      <c r="G96" s="28">
        <f t="shared" si="3"/>
        <v>112.69565422913826</v>
      </c>
      <c r="H96" s="16">
        <f t="shared" si="4"/>
        <v>7.121360430447737</v>
      </c>
    </row>
    <row r="97" spans="1:8" ht="44.25" customHeight="1">
      <c r="A97" s="11"/>
      <c r="B97" s="2"/>
      <c r="C97" s="2">
        <v>6610</v>
      </c>
      <c r="D97" s="3" t="s">
        <v>144</v>
      </c>
      <c r="E97" s="6" t="s">
        <v>15</v>
      </c>
      <c r="F97" s="9">
        <v>40000</v>
      </c>
      <c r="G97" s="30" t="s">
        <v>15</v>
      </c>
      <c r="H97" s="16">
        <f t="shared" si="4"/>
        <v>0.08297371832364214</v>
      </c>
    </row>
    <row r="98" spans="1:8" ht="15">
      <c r="A98" s="11"/>
      <c r="B98" s="2">
        <v>80111</v>
      </c>
      <c r="C98" s="2"/>
      <c r="D98" s="3" t="s">
        <v>53</v>
      </c>
      <c r="E98" s="9">
        <f>E99</f>
        <v>55</v>
      </c>
      <c r="F98" s="9">
        <f>F99</f>
        <v>70</v>
      </c>
      <c r="G98" s="28">
        <f t="shared" si="3"/>
        <v>127.27272727272727</v>
      </c>
      <c r="H98" s="16">
        <f t="shared" si="4"/>
        <v>0.00014520400706637376</v>
      </c>
    </row>
    <row r="99" spans="1:8" ht="15">
      <c r="A99" s="11"/>
      <c r="B99" s="2"/>
      <c r="C99" s="2" t="s">
        <v>106</v>
      </c>
      <c r="D99" s="3" t="s">
        <v>14</v>
      </c>
      <c r="E99" s="9">
        <v>55</v>
      </c>
      <c r="F99" s="9">
        <v>70</v>
      </c>
      <c r="G99" s="28">
        <f t="shared" si="3"/>
        <v>127.27272727272727</v>
      </c>
      <c r="H99" s="16">
        <f t="shared" si="4"/>
        <v>0.00014520400706637376</v>
      </c>
    </row>
    <row r="100" spans="1:8" ht="15">
      <c r="A100" s="11"/>
      <c r="B100" s="2">
        <v>80113</v>
      </c>
      <c r="C100" s="2"/>
      <c r="D100" s="3" t="s">
        <v>54</v>
      </c>
      <c r="E100" s="9">
        <f>E101</f>
        <v>33620</v>
      </c>
      <c r="F100" s="9">
        <f>F101</f>
        <v>41950</v>
      </c>
      <c r="G100" s="28">
        <f t="shared" si="3"/>
        <v>124.77691850089232</v>
      </c>
      <c r="H100" s="16">
        <f t="shared" si="4"/>
        <v>0.0870186870919197</v>
      </c>
    </row>
    <row r="101" spans="1:8" ht="45.75" customHeight="1">
      <c r="A101" s="11"/>
      <c r="B101" s="2"/>
      <c r="C101" s="2">
        <v>2310</v>
      </c>
      <c r="D101" s="3" t="s">
        <v>55</v>
      </c>
      <c r="E101" s="9">
        <v>33620</v>
      </c>
      <c r="F101" s="9">
        <v>41950</v>
      </c>
      <c r="G101" s="28">
        <f t="shared" si="3"/>
        <v>124.77691850089232</v>
      </c>
      <c r="H101" s="16">
        <f t="shared" si="4"/>
        <v>0.0870186870919197</v>
      </c>
    </row>
    <row r="102" spans="1:8" ht="15">
      <c r="A102" s="11"/>
      <c r="B102" s="2">
        <v>80120</v>
      </c>
      <c r="C102" s="2"/>
      <c r="D102" s="3" t="s">
        <v>56</v>
      </c>
      <c r="E102" s="9">
        <f>E103+E104+E105+E106+E107</f>
        <v>187976</v>
      </c>
      <c r="F102" s="9">
        <f>F103+F104+F105+F106</f>
        <v>5340</v>
      </c>
      <c r="G102" s="28">
        <f t="shared" si="3"/>
        <v>2.8407881857258377</v>
      </c>
      <c r="H102" s="16">
        <f t="shared" si="4"/>
        <v>0.011076991396206227</v>
      </c>
    </row>
    <row r="103" spans="1:8" ht="15">
      <c r="A103" s="11"/>
      <c r="B103" s="2"/>
      <c r="C103" s="2" t="s">
        <v>102</v>
      </c>
      <c r="D103" s="3" t="s">
        <v>12</v>
      </c>
      <c r="E103" s="9">
        <v>100</v>
      </c>
      <c r="F103" s="9">
        <v>400</v>
      </c>
      <c r="G103" s="28">
        <f t="shared" si="3"/>
        <v>400</v>
      </c>
      <c r="H103" s="16">
        <f t="shared" si="4"/>
        <v>0.0008297371832364214</v>
      </c>
    </row>
    <row r="104" spans="1:8" ht="63" customHeight="1">
      <c r="A104" s="11"/>
      <c r="B104" s="2"/>
      <c r="C104" s="2" t="s">
        <v>103</v>
      </c>
      <c r="D104" s="3" t="s">
        <v>51</v>
      </c>
      <c r="E104" s="9">
        <v>1500</v>
      </c>
      <c r="F104" s="9">
        <v>4000</v>
      </c>
      <c r="G104" s="28">
        <f t="shared" si="3"/>
        <v>266.66666666666663</v>
      </c>
      <c r="H104" s="16">
        <f t="shared" si="4"/>
        <v>0.008297371832364214</v>
      </c>
    </row>
    <row r="105" spans="1:8" ht="15">
      <c r="A105" s="11"/>
      <c r="B105" s="2"/>
      <c r="C105" s="2" t="s">
        <v>105</v>
      </c>
      <c r="D105" s="3" t="s">
        <v>13</v>
      </c>
      <c r="E105" s="9">
        <v>190</v>
      </c>
      <c r="F105" s="9">
        <v>420</v>
      </c>
      <c r="G105" s="28">
        <f t="shared" si="3"/>
        <v>221.0526315789474</v>
      </c>
      <c r="H105" s="16">
        <f t="shared" si="4"/>
        <v>0.0008712240423982426</v>
      </c>
    </row>
    <row r="106" spans="1:8" ht="15">
      <c r="A106" s="11"/>
      <c r="B106" s="2"/>
      <c r="C106" s="2" t="s">
        <v>106</v>
      </c>
      <c r="D106" s="3" t="s">
        <v>14</v>
      </c>
      <c r="E106" s="9">
        <v>7236</v>
      </c>
      <c r="F106" s="9">
        <v>520</v>
      </c>
      <c r="G106" s="28">
        <f t="shared" si="3"/>
        <v>7.186290768380321</v>
      </c>
      <c r="H106" s="16">
        <f t="shared" si="4"/>
        <v>0.001078658338207348</v>
      </c>
    </row>
    <row r="107" spans="1:8" ht="45">
      <c r="A107" s="11"/>
      <c r="B107" s="2"/>
      <c r="C107" s="2">
        <v>2700</v>
      </c>
      <c r="D107" s="3" t="s">
        <v>128</v>
      </c>
      <c r="E107" s="9">
        <v>178950</v>
      </c>
      <c r="F107" s="6" t="s">
        <v>15</v>
      </c>
      <c r="G107" s="28">
        <v>0</v>
      </c>
      <c r="H107" s="16">
        <v>0</v>
      </c>
    </row>
    <row r="108" spans="1:8" ht="15">
      <c r="A108" s="11"/>
      <c r="B108" s="2">
        <v>80130</v>
      </c>
      <c r="C108" s="2"/>
      <c r="D108" s="3" t="s">
        <v>57</v>
      </c>
      <c r="E108" s="9">
        <f>E109+E110+E111+E112+E113</f>
        <v>14500</v>
      </c>
      <c r="F108" s="9">
        <f>F109+F110+F112+F113</f>
        <v>4390</v>
      </c>
      <c r="G108" s="28">
        <f t="shared" si="3"/>
        <v>30.27586206896552</v>
      </c>
      <c r="H108" s="16">
        <f t="shared" si="4"/>
        <v>0.009106365586019726</v>
      </c>
    </row>
    <row r="109" spans="1:8" ht="15">
      <c r="A109" s="11"/>
      <c r="B109" s="2"/>
      <c r="C109" s="2" t="s">
        <v>102</v>
      </c>
      <c r="D109" s="3" t="s">
        <v>12</v>
      </c>
      <c r="E109" s="9">
        <v>700</v>
      </c>
      <c r="F109" s="9">
        <v>300</v>
      </c>
      <c r="G109" s="28">
        <f t="shared" si="3"/>
        <v>42.857142857142854</v>
      </c>
      <c r="H109" s="16">
        <f t="shared" si="4"/>
        <v>0.000622302887427316</v>
      </c>
    </row>
    <row r="110" spans="1:8" ht="60" customHeight="1">
      <c r="A110" s="11"/>
      <c r="B110" s="2"/>
      <c r="C110" s="2" t="s">
        <v>103</v>
      </c>
      <c r="D110" s="3" t="s">
        <v>51</v>
      </c>
      <c r="E110" s="9">
        <v>12000</v>
      </c>
      <c r="F110" s="9">
        <v>3500</v>
      </c>
      <c r="G110" s="28">
        <f t="shared" si="3"/>
        <v>29.166666666666668</v>
      </c>
      <c r="H110" s="16">
        <f t="shared" si="4"/>
        <v>0.007260200353318688</v>
      </c>
    </row>
    <row r="111" spans="1:8" ht="15">
      <c r="A111" s="11"/>
      <c r="B111" s="2"/>
      <c r="C111" s="2" t="s">
        <v>104</v>
      </c>
      <c r="D111" s="3" t="s">
        <v>58</v>
      </c>
      <c r="E111" s="9">
        <v>1100</v>
      </c>
      <c r="F111" s="9"/>
      <c r="G111" s="28">
        <f t="shared" si="3"/>
        <v>0</v>
      </c>
      <c r="H111" s="16">
        <f t="shared" si="4"/>
        <v>0</v>
      </c>
    </row>
    <row r="112" spans="1:8" ht="15">
      <c r="A112" s="11"/>
      <c r="B112" s="2"/>
      <c r="C112" s="2" t="s">
        <v>105</v>
      </c>
      <c r="D112" s="3" t="s">
        <v>13</v>
      </c>
      <c r="E112" s="9">
        <v>400</v>
      </c>
      <c r="F112" s="9">
        <v>350</v>
      </c>
      <c r="G112" s="28">
        <f t="shared" si="3"/>
        <v>87.5</v>
      </c>
      <c r="H112" s="16">
        <f t="shared" si="4"/>
        <v>0.0007260200353318687</v>
      </c>
    </row>
    <row r="113" spans="1:8" ht="15">
      <c r="A113" s="11"/>
      <c r="B113" s="2"/>
      <c r="C113" s="2" t="s">
        <v>106</v>
      </c>
      <c r="D113" s="3" t="s">
        <v>14</v>
      </c>
      <c r="E113" s="9">
        <v>300</v>
      </c>
      <c r="F113" s="9">
        <v>240</v>
      </c>
      <c r="G113" s="28">
        <f t="shared" si="3"/>
        <v>80</v>
      </c>
      <c r="H113" s="16">
        <f t="shared" si="4"/>
        <v>0.0004978423099418529</v>
      </c>
    </row>
    <row r="114" spans="1:8" ht="15">
      <c r="A114" s="11"/>
      <c r="B114" s="2">
        <v>80146</v>
      </c>
      <c r="C114" s="2"/>
      <c r="D114" s="3" t="s">
        <v>59</v>
      </c>
      <c r="E114" s="9">
        <f>E115</f>
        <v>17838</v>
      </c>
      <c r="F114" s="9">
        <f>F115</f>
        <v>18750</v>
      </c>
      <c r="G114" s="28">
        <f t="shared" si="3"/>
        <v>105.11268079381098</v>
      </c>
      <c r="H114" s="16">
        <f t="shared" si="4"/>
        <v>0.03889393046420725</v>
      </c>
    </row>
    <row r="115" spans="1:8" ht="30.75" customHeight="1">
      <c r="A115" s="11"/>
      <c r="B115" s="2"/>
      <c r="C115" s="2">
        <v>2310</v>
      </c>
      <c r="D115" s="3" t="s">
        <v>60</v>
      </c>
      <c r="E115" s="9">
        <v>17838</v>
      </c>
      <c r="F115" s="9">
        <v>18750</v>
      </c>
      <c r="G115" s="28">
        <f t="shared" si="3"/>
        <v>105.11268079381098</v>
      </c>
      <c r="H115" s="16">
        <f t="shared" si="4"/>
        <v>0.03889393046420725</v>
      </c>
    </row>
    <row r="116" spans="1:8" ht="15">
      <c r="A116" s="11"/>
      <c r="B116" s="2">
        <v>80195</v>
      </c>
      <c r="C116" s="2"/>
      <c r="D116" s="3" t="s">
        <v>61</v>
      </c>
      <c r="E116" s="9">
        <f>E117+E118</f>
        <v>33481</v>
      </c>
      <c r="F116" s="9">
        <f>F118</f>
        <v>32793</v>
      </c>
      <c r="G116" s="28">
        <f t="shared" si="3"/>
        <v>97.94510319285565</v>
      </c>
      <c r="H116" s="16">
        <f t="shared" si="4"/>
        <v>0.06802392862467992</v>
      </c>
    </row>
    <row r="117" spans="1:8" ht="30">
      <c r="A117" s="11"/>
      <c r="B117" s="2"/>
      <c r="C117" s="2">
        <v>2130</v>
      </c>
      <c r="D117" s="3" t="s">
        <v>127</v>
      </c>
      <c r="E117" s="9">
        <v>7532</v>
      </c>
      <c r="F117" s="9"/>
      <c r="G117" s="28">
        <f t="shared" si="3"/>
        <v>0</v>
      </c>
      <c r="H117" s="16">
        <f t="shared" si="4"/>
        <v>0</v>
      </c>
    </row>
    <row r="118" spans="1:8" ht="35.25" customHeight="1">
      <c r="A118" s="11"/>
      <c r="B118" s="2"/>
      <c r="C118" s="2">
        <v>2310</v>
      </c>
      <c r="D118" s="3" t="s">
        <v>60</v>
      </c>
      <c r="E118" s="9">
        <v>25949</v>
      </c>
      <c r="F118" s="9">
        <v>32793</v>
      </c>
      <c r="G118" s="28">
        <f t="shared" si="3"/>
        <v>126.3748121314887</v>
      </c>
      <c r="H118" s="16">
        <f t="shared" si="4"/>
        <v>0.06802392862467992</v>
      </c>
    </row>
    <row r="119" spans="1:8" ht="14.25">
      <c r="A119" s="12">
        <v>851</v>
      </c>
      <c r="B119" s="4"/>
      <c r="C119" s="4"/>
      <c r="D119" s="5" t="s">
        <v>63</v>
      </c>
      <c r="E119" s="8">
        <f>E120</f>
        <v>2103000</v>
      </c>
      <c r="F119" s="8">
        <f>F120</f>
        <v>1958000</v>
      </c>
      <c r="G119" s="28">
        <f t="shared" si="3"/>
        <v>93.10508796956728</v>
      </c>
      <c r="H119" s="16">
        <f t="shared" si="4"/>
        <v>4.061563511942283</v>
      </c>
    </row>
    <row r="120" spans="1:8" ht="33.75" customHeight="1">
      <c r="A120" s="11"/>
      <c r="B120" s="2">
        <v>85156</v>
      </c>
      <c r="C120" s="2"/>
      <c r="D120" s="3" t="s">
        <v>64</v>
      </c>
      <c r="E120" s="9">
        <v>2103000</v>
      </c>
      <c r="F120" s="9">
        <f>F121</f>
        <v>1958000</v>
      </c>
      <c r="G120" s="28">
        <f t="shared" si="3"/>
        <v>93.10508796956728</v>
      </c>
      <c r="H120" s="16">
        <f t="shared" si="4"/>
        <v>4.061563511942283</v>
      </c>
    </row>
    <row r="121" spans="1:8" ht="48" customHeight="1">
      <c r="A121" s="11"/>
      <c r="B121" s="2"/>
      <c r="C121" s="2">
        <v>2110</v>
      </c>
      <c r="D121" s="3" t="s">
        <v>6</v>
      </c>
      <c r="E121" s="9">
        <v>2103000</v>
      </c>
      <c r="F121" s="9">
        <v>1958000</v>
      </c>
      <c r="G121" s="28">
        <f t="shared" si="3"/>
        <v>93.10508796956728</v>
      </c>
      <c r="H121" s="16">
        <f t="shared" si="4"/>
        <v>4.061563511942283</v>
      </c>
    </row>
    <row r="122" spans="1:8" ht="14.25">
      <c r="A122" s="12">
        <v>852</v>
      </c>
      <c r="B122" s="4"/>
      <c r="C122" s="4"/>
      <c r="D122" s="5" t="s">
        <v>65</v>
      </c>
      <c r="E122" s="8">
        <f>E123+E128+E135+E139</f>
        <v>8550565</v>
      </c>
      <c r="F122" s="8">
        <f>F123+F128+F135+F139</f>
        <v>8251652</v>
      </c>
      <c r="G122" s="28">
        <f t="shared" si="3"/>
        <v>96.50417253128887</v>
      </c>
      <c r="H122" s="16">
        <f t="shared" si="4"/>
        <v>17.116756218817958</v>
      </c>
    </row>
    <row r="123" spans="1:8" ht="15">
      <c r="A123" s="13"/>
      <c r="B123" s="2">
        <v>85201</v>
      </c>
      <c r="C123" s="2"/>
      <c r="D123" s="3" t="s">
        <v>66</v>
      </c>
      <c r="E123" s="9">
        <f>E124+E125+E126+E127</f>
        <v>157490</v>
      </c>
      <c r="F123" s="9">
        <f>F124+F125+F126+F127</f>
        <v>99060</v>
      </c>
      <c r="G123" s="28">
        <f t="shared" si="3"/>
        <v>62.89923169725063</v>
      </c>
      <c r="H123" s="16">
        <f t="shared" si="4"/>
        <v>0.20548441342849977</v>
      </c>
    </row>
    <row r="124" spans="1:8" ht="35.25" customHeight="1">
      <c r="A124" s="11"/>
      <c r="B124" s="2"/>
      <c r="C124" s="2" t="s">
        <v>101</v>
      </c>
      <c r="D124" s="3" t="s">
        <v>95</v>
      </c>
      <c r="E124" s="9">
        <v>1800</v>
      </c>
      <c r="F124" s="9">
        <v>2400</v>
      </c>
      <c r="G124" s="28">
        <f t="shared" si="3"/>
        <v>133.33333333333331</v>
      </c>
      <c r="H124" s="16">
        <f t="shared" si="4"/>
        <v>0.004978423099418528</v>
      </c>
    </row>
    <row r="125" spans="1:8" ht="15">
      <c r="A125" s="11"/>
      <c r="B125" s="2"/>
      <c r="C125" s="2" t="s">
        <v>105</v>
      </c>
      <c r="D125" s="3" t="s">
        <v>13</v>
      </c>
      <c r="E125" s="9">
        <v>600</v>
      </c>
      <c r="F125" s="9">
        <v>260</v>
      </c>
      <c r="G125" s="28">
        <f t="shared" si="3"/>
        <v>43.333333333333336</v>
      </c>
      <c r="H125" s="16">
        <f t="shared" si="4"/>
        <v>0.000539329169103674</v>
      </c>
    </row>
    <row r="126" spans="1:8" ht="15">
      <c r="A126" s="11"/>
      <c r="B126" s="2"/>
      <c r="C126" s="2" t="s">
        <v>106</v>
      </c>
      <c r="D126" s="3" t="s">
        <v>14</v>
      </c>
      <c r="E126" s="9">
        <v>90</v>
      </c>
      <c r="F126" s="9">
        <v>100</v>
      </c>
      <c r="G126" s="28">
        <f t="shared" si="3"/>
        <v>111.11111111111111</v>
      </c>
      <c r="H126" s="16">
        <f t="shared" si="4"/>
        <v>0.00020743429580910534</v>
      </c>
    </row>
    <row r="127" spans="1:8" ht="45">
      <c r="A127" s="11"/>
      <c r="B127" s="2"/>
      <c r="C127" s="2">
        <v>2320</v>
      </c>
      <c r="D127" s="3" t="s">
        <v>74</v>
      </c>
      <c r="E127" s="9">
        <v>155000</v>
      </c>
      <c r="F127" s="9">
        <v>96300</v>
      </c>
      <c r="G127" s="28">
        <f t="shared" si="3"/>
        <v>62.12903225806452</v>
      </c>
      <c r="H127" s="16">
        <f t="shared" si="4"/>
        <v>0.19975922686416847</v>
      </c>
    </row>
    <row r="128" spans="1:8" ht="15">
      <c r="A128" s="11"/>
      <c r="B128" s="2">
        <v>85202</v>
      </c>
      <c r="C128" s="2"/>
      <c r="D128" s="3" t="s">
        <v>67</v>
      </c>
      <c r="E128" s="9">
        <f>E129+E130+E131+E132+E133+E134</f>
        <v>8321305</v>
      </c>
      <c r="F128" s="9">
        <f>F129+F130+F131+F132+F133</f>
        <v>8046212</v>
      </c>
      <c r="G128" s="28">
        <f t="shared" si="3"/>
        <v>96.69411228166736</v>
      </c>
      <c r="H128" s="16">
        <f t="shared" si="4"/>
        <v>16.69060320150773</v>
      </c>
    </row>
    <row r="129" spans="1:8" ht="61.5" customHeight="1">
      <c r="A129" s="11"/>
      <c r="B129" s="2"/>
      <c r="C129" s="2" t="s">
        <v>103</v>
      </c>
      <c r="D129" s="3" t="s">
        <v>22</v>
      </c>
      <c r="E129" s="9">
        <v>3600</v>
      </c>
      <c r="F129" s="9">
        <v>6400</v>
      </c>
      <c r="G129" s="28">
        <f t="shared" si="3"/>
        <v>177.77777777777777</v>
      </c>
      <c r="H129" s="16">
        <f t="shared" si="4"/>
        <v>0.013275794931782742</v>
      </c>
    </row>
    <row r="130" spans="1:8" ht="15">
      <c r="A130" s="11"/>
      <c r="B130" s="2"/>
      <c r="C130" s="2" t="s">
        <v>104</v>
      </c>
      <c r="D130" s="3" t="s">
        <v>58</v>
      </c>
      <c r="E130" s="9">
        <v>2550184</v>
      </c>
      <c r="F130" s="9">
        <v>2646600</v>
      </c>
      <c r="G130" s="28">
        <f t="shared" si="3"/>
        <v>103.78074680101514</v>
      </c>
      <c r="H130" s="16">
        <f t="shared" si="4"/>
        <v>5.489956072883782</v>
      </c>
    </row>
    <row r="131" spans="1:8" ht="15">
      <c r="A131" s="11"/>
      <c r="B131" s="2"/>
      <c r="C131" s="2" t="s">
        <v>105</v>
      </c>
      <c r="D131" s="3" t="s">
        <v>13</v>
      </c>
      <c r="E131" s="9">
        <v>2500</v>
      </c>
      <c r="F131" s="9">
        <v>2900</v>
      </c>
      <c r="G131" s="28">
        <f t="shared" si="3"/>
        <v>115.99999999999999</v>
      </c>
      <c r="H131" s="16">
        <f t="shared" si="4"/>
        <v>0.006015594578464055</v>
      </c>
    </row>
    <row r="132" spans="1:8" ht="15">
      <c r="A132" s="11"/>
      <c r="B132" s="2"/>
      <c r="C132" s="2" t="s">
        <v>106</v>
      </c>
      <c r="D132" s="3" t="s">
        <v>14</v>
      </c>
      <c r="E132" s="9">
        <v>4310</v>
      </c>
      <c r="F132" s="9">
        <v>850</v>
      </c>
      <c r="G132" s="28">
        <f t="shared" si="3"/>
        <v>19.721577726218097</v>
      </c>
      <c r="H132" s="16">
        <f t="shared" si="4"/>
        <v>0.0017631915143773954</v>
      </c>
    </row>
    <row r="133" spans="1:8" ht="30" customHeight="1">
      <c r="A133" s="11"/>
      <c r="B133" s="2"/>
      <c r="C133" s="2">
        <v>2130</v>
      </c>
      <c r="D133" s="3" t="s">
        <v>62</v>
      </c>
      <c r="E133" s="9">
        <v>5695711</v>
      </c>
      <c r="F133" s="9">
        <v>5389462</v>
      </c>
      <c r="G133" s="28">
        <f t="shared" si="3"/>
        <v>94.62316469357381</v>
      </c>
      <c r="H133" s="16">
        <f t="shared" si="4"/>
        <v>11.179592547599325</v>
      </c>
    </row>
    <row r="134" spans="1:8" ht="30" customHeight="1">
      <c r="A134" s="11"/>
      <c r="B134" s="2"/>
      <c r="C134" s="2">
        <v>6430</v>
      </c>
      <c r="D134" s="3" t="s">
        <v>127</v>
      </c>
      <c r="E134" s="9">
        <v>65000</v>
      </c>
      <c r="F134" s="6" t="s">
        <v>15</v>
      </c>
      <c r="G134" s="28">
        <v>0</v>
      </c>
      <c r="H134" s="16">
        <v>0</v>
      </c>
    </row>
    <row r="135" spans="1:8" ht="15">
      <c r="A135" s="11"/>
      <c r="B135" s="2">
        <v>85218</v>
      </c>
      <c r="C135" s="2"/>
      <c r="D135" s="3" t="s">
        <v>68</v>
      </c>
      <c r="E135" s="9">
        <f>E136+E137+E138</f>
        <v>4870</v>
      </c>
      <c r="F135" s="9">
        <f>F136+F137</f>
        <v>380</v>
      </c>
      <c r="G135" s="28">
        <f t="shared" si="3"/>
        <v>7.802874743326489</v>
      </c>
      <c r="H135" s="16">
        <f t="shared" si="4"/>
        <v>0.0007882503240746004</v>
      </c>
    </row>
    <row r="136" spans="1:8" ht="15">
      <c r="A136" s="11"/>
      <c r="B136" s="2"/>
      <c r="C136" s="2" t="s">
        <v>105</v>
      </c>
      <c r="D136" s="3" t="s">
        <v>13</v>
      </c>
      <c r="E136" s="9">
        <v>300</v>
      </c>
      <c r="F136" s="9">
        <v>300</v>
      </c>
      <c r="G136" s="28">
        <f t="shared" si="3"/>
        <v>100</v>
      </c>
      <c r="H136" s="16">
        <f t="shared" si="4"/>
        <v>0.000622302887427316</v>
      </c>
    </row>
    <row r="137" spans="1:8" ht="15">
      <c r="A137" s="11"/>
      <c r="B137" s="2"/>
      <c r="C137" s="2" t="s">
        <v>106</v>
      </c>
      <c r="D137" s="3" t="s">
        <v>69</v>
      </c>
      <c r="E137" s="9">
        <v>70</v>
      </c>
      <c r="F137" s="9">
        <v>80</v>
      </c>
      <c r="G137" s="28">
        <f t="shared" si="3"/>
        <v>114.28571428571428</v>
      </c>
      <c r="H137" s="16">
        <f t="shared" si="4"/>
        <v>0.00016594743664728428</v>
      </c>
    </row>
    <row r="138" spans="1:8" ht="30">
      <c r="A138" s="11"/>
      <c r="B138" s="2"/>
      <c r="C138" s="22">
        <v>2130</v>
      </c>
      <c r="D138" s="3" t="s">
        <v>129</v>
      </c>
      <c r="E138" s="9">
        <v>4500</v>
      </c>
      <c r="F138" s="9"/>
      <c r="G138" s="28">
        <f t="shared" si="3"/>
        <v>0</v>
      </c>
      <c r="H138" s="16">
        <f t="shared" si="4"/>
        <v>0</v>
      </c>
    </row>
    <row r="139" spans="1:8" ht="15">
      <c r="A139" s="11"/>
      <c r="B139" s="2">
        <v>85204</v>
      </c>
      <c r="C139" s="23"/>
      <c r="D139" s="3" t="s">
        <v>116</v>
      </c>
      <c r="E139" s="6">
        <f>E140</f>
        <v>66900</v>
      </c>
      <c r="F139" s="6">
        <f>F140</f>
        <v>106000</v>
      </c>
      <c r="G139" s="28">
        <f aca="true" t="shared" si="5" ref="G139:G205">F139/E139*100</f>
        <v>158.4454409566517</v>
      </c>
      <c r="H139" s="16">
        <f t="shared" si="4"/>
        <v>0.21988035355765168</v>
      </c>
    </row>
    <row r="140" spans="1:8" ht="45">
      <c r="A140" s="11"/>
      <c r="B140" s="2"/>
      <c r="C140" s="2">
        <v>2320</v>
      </c>
      <c r="D140" s="3" t="s">
        <v>74</v>
      </c>
      <c r="E140" s="6">
        <v>66900</v>
      </c>
      <c r="F140" s="6">
        <v>106000</v>
      </c>
      <c r="G140" s="28">
        <f t="shared" si="5"/>
        <v>158.4454409566517</v>
      </c>
      <c r="H140" s="16">
        <f t="shared" si="4"/>
        <v>0.21988035355765168</v>
      </c>
    </row>
    <row r="141" spans="1:8" ht="32.25" customHeight="1">
      <c r="A141" s="12">
        <v>853</v>
      </c>
      <c r="B141" s="4"/>
      <c r="C141" s="4"/>
      <c r="D141" s="5" t="s">
        <v>70</v>
      </c>
      <c r="E141" s="8">
        <f>E142+E144</f>
        <v>1536115</v>
      </c>
      <c r="F141" s="8">
        <f>F144</f>
        <v>1868735</v>
      </c>
      <c r="G141" s="28">
        <f t="shared" si="5"/>
        <v>121.65332673660501</v>
      </c>
      <c r="H141" s="16">
        <f t="shared" si="4"/>
        <v>3.876397287788285</v>
      </c>
    </row>
    <row r="142" spans="1:8" ht="15">
      <c r="A142" s="11"/>
      <c r="B142" s="2">
        <v>85324</v>
      </c>
      <c r="C142" s="2"/>
      <c r="D142" s="3" t="s">
        <v>72</v>
      </c>
      <c r="E142" s="6">
        <f>E143</f>
        <v>16250</v>
      </c>
      <c r="F142" s="6" t="s">
        <v>15</v>
      </c>
      <c r="G142" s="28">
        <v>0</v>
      </c>
      <c r="H142" s="16">
        <v>0</v>
      </c>
    </row>
    <row r="143" spans="1:8" ht="15">
      <c r="A143" s="11"/>
      <c r="B143" s="2"/>
      <c r="C143" s="2" t="s">
        <v>106</v>
      </c>
      <c r="D143" s="3" t="s">
        <v>69</v>
      </c>
      <c r="E143" s="6">
        <v>16250</v>
      </c>
      <c r="F143" s="6" t="s">
        <v>15</v>
      </c>
      <c r="G143" s="28">
        <v>0</v>
      </c>
      <c r="H143" s="16">
        <v>0</v>
      </c>
    </row>
    <row r="144" spans="1:8" ht="15">
      <c r="A144" s="11"/>
      <c r="B144" s="2">
        <v>85333</v>
      </c>
      <c r="C144" s="2"/>
      <c r="D144" s="3" t="s">
        <v>73</v>
      </c>
      <c r="E144" s="9">
        <f>SUM(E145:E148)</f>
        <v>1519865</v>
      </c>
      <c r="F144" s="9">
        <f>F145+F146+F147+F148</f>
        <v>1868735</v>
      </c>
      <c r="G144" s="28">
        <f t="shared" si="5"/>
        <v>122.95401236294012</v>
      </c>
      <c r="H144" s="16">
        <f t="shared" si="4"/>
        <v>3.876397287788285</v>
      </c>
    </row>
    <row r="145" spans="1:8" ht="15">
      <c r="A145" s="11"/>
      <c r="B145" s="2"/>
      <c r="C145" s="2" t="s">
        <v>105</v>
      </c>
      <c r="D145" s="3" t="s">
        <v>13</v>
      </c>
      <c r="E145" s="9">
        <v>650</v>
      </c>
      <c r="F145" s="9">
        <v>650</v>
      </c>
      <c r="G145" s="28">
        <f t="shared" si="5"/>
        <v>100</v>
      </c>
      <c r="H145" s="16">
        <f t="shared" si="4"/>
        <v>0.001348322922759185</v>
      </c>
    </row>
    <row r="146" spans="1:8" ht="15">
      <c r="A146" s="11"/>
      <c r="B146" s="2"/>
      <c r="C146" s="2" t="s">
        <v>106</v>
      </c>
      <c r="D146" s="3" t="s">
        <v>14</v>
      </c>
      <c r="E146" s="9">
        <v>250</v>
      </c>
      <c r="F146" s="9">
        <v>250</v>
      </c>
      <c r="G146" s="28">
        <f t="shared" si="5"/>
        <v>100</v>
      </c>
      <c r="H146" s="16">
        <f t="shared" si="4"/>
        <v>0.0005185857395227633</v>
      </c>
    </row>
    <row r="147" spans="1:8" ht="45.75" customHeight="1">
      <c r="A147" s="11"/>
      <c r="B147" s="2"/>
      <c r="C147" s="2">
        <v>2320</v>
      </c>
      <c r="D147" s="3" t="s">
        <v>74</v>
      </c>
      <c r="E147" s="9">
        <v>1223165</v>
      </c>
      <c r="F147" s="9">
        <v>1223235</v>
      </c>
      <c r="G147" s="28">
        <f t="shared" si="5"/>
        <v>100.00572285832247</v>
      </c>
      <c r="H147" s="16">
        <f t="shared" si="4"/>
        <v>2.5374089083405096</v>
      </c>
    </row>
    <row r="148" spans="1:8" ht="27.75" customHeight="1">
      <c r="A148" s="11"/>
      <c r="B148" s="2"/>
      <c r="C148" s="2">
        <v>2440</v>
      </c>
      <c r="D148" s="3" t="s">
        <v>71</v>
      </c>
      <c r="E148" s="6">
        <v>295800</v>
      </c>
      <c r="F148" s="6">
        <v>644600</v>
      </c>
      <c r="G148" s="28">
        <f t="shared" si="5"/>
        <v>217.91751183231915</v>
      </c>
      <c r="H148" s="16">
        <f t="shared" si="4"/>
        <v>1.337121470785493</v>
      </c>
    </row>
    <row r="149" spans="1:8" ht="14.25">
      <c r="A149" s="12">
        <v>854</v>
      </c>
      <c r="B149" s="4"/>
      <c r="C149" s="4"/>
      <c r="D149" s="5" t="s">
        <v>75</v>
      </c>
      <c r="E149" s="8">
        <f>E150+E155+E159+E162+E167+E178+E173</f>
        <v>2134373</v>
      </c>
      <c r="F149" s="8">
        <f>F150+F155+F159+F162+F173+F178</f>
        <v>2896982</v>
      </c>
      <c r="G149" s="28">
        <f t="shared" si="5"/>
        <v>135.7298841392765</v>
      </c>
      <c r="H149" s="16">
        <f t="shared" si="4"/>
        <v>6.009334211416537</v>
      </c>
    </row>
    <row r="150" spans="1:8" ht="15">
      <c r="A150" s="11"/>
      <c r="B150" s="2">
        <v>85401</v>
      </c>
      <c r="C150" s="2"/>
      <c r="D150" s="3" t="s">
        <v>76</v>
      </c>
      <c r="E150" s="9">
        <f>E151+E152+E154</f>
        <v>430010</v>
      </c>
      <c r="F150" s="9">
        <f>F151+F152+F154+F153</f>
        <v>603585</v>
      </c>
      <c r="G150" s="28">
        <f t="shared" si="5"/>
        <v>140.3653403409223</v>
      </c>
      <c r="H150" s="16">
        <f t="shared" si="4"/>
        <v>1.2520422943593885</v>
      </c>
    </row>
    <row r="151" spans="1:8" ht="15">
      <c r="A151" s="11"/>
      <c r="B151" s="2"/>
      <c r="C151" s="2" t="s">
        <v>104</v>
      </c>
      <c r="D151" s="3" t="s">
        <v>58</v>
      </c>
      <c r="E151" s="9">
        <v>165000</v>
      </c>
      <c r="F151" s="9">
        <v>193540</v>
      </c>
      <c r="G151" s="28">
        <f t="shared" si="5"/>
        <v>117.2969696969697</v>
      </c>
      <c r="H151" s="16">
        <f t="shared" si="4"/>
        <v>0.40146833610894245</v>
      </c>
    </row>
    <row r="152" spans="1:8" ht="15">
      <c r="A152" s="11"/>
      <c r="B152" s="2"/>
      <c r="C152" s="2" t="s">
        <v>106</v>
      </c>
      <c r="D152" s="3" t="s">
        <v>14</v>
      </c>
      <c r="E152" s="9">
        <v>10</v>
      </c>
      <c r="F152" s="9">
        <v>10</v>
      </c>
      <c r="G152" s="28">
        <f t="shared" si="5"/>
        <v>100</v>
      </c>
      <c r="H152" s="16">
        <f t="shared" si="4"/>
        <v>2.0743429580910535E-05</v>
      </c>
    </row>
    <row r="153" spans="1:8" ht="45">
      <c r="A153" s="11"/>
      <c r="B153" s="2"/>
      <c r="C153" s="2">
        <v>6610</v>
      </c>
      <c r="D153" s="3" t="s">
        <v>144</v>
      </c>
      <c r="E153" s="6" t="s">
        <v>15</v>
      </c>
      <c r="F153" s="9">
        <v>35000</v>
      </c>
      <c r="G153" s="28"/>
      <c r="H153" s="16">
        <f t="shared" si="4"/>
        <v>0.07260200353318687</v>
      </c>
    </row>
    <row r="154" spans="1:8" ht="32.25" customHeight="1">
      <c r="A154" s="11"/>
      <c r="B154" s="2"/>
      <c r="C154" s="2">
        <v>2310</v>
      </c>
      <c r="D154" s="3" t="s">
        <v>77</v>
      </c>
      <c r="E154" s="9">
        <v>265000</v>
      </c>
      <c r="F154" s="9">
        <v>375035</v>
      </c>
      <c r="G154" s="28">
        <f t="shared" si="5"/>
        <v>141.52264150943395</v>
      </c>
      <c r="H154" s="16">
        <f t="shared" si="4"/>
        <v>0.7779512112876782</v>
      </c>
    </row>
    <row r="155" spans="1:8" ht="30.75" customHeight="1">
      <c r="A155" s="11"/>
      <c r="B155" s="2">
        <v>85406</v>
      </c>
      <c r="C155" s="2"/>
      <c r="D155" s="3" t="s">
        <v>78</v>
      </c>
      <c r="E155" s="9">
        <f>E156+E157+E158</f>
        <v>1063</v>
      </c>
      <c r="F155" s="9">
        <f>F156+F157+F158</f>
        <v>1016</v>
      </c>
      <c r="G155" s="28">
        <f t="shared" si="5"/>
        <v>95.5785512699906</v>
      </c>
      <c r="H155" s="16">
        <f t="shared" si="4"/>
        <v>0.0021075324454205104</v>
      </c>
    </row>
    <row r="156" spans="1:8" ht="63" customHeight="1">
      <c r="A156" s="11"/>
      <c r="B156" s="2"/>
      <c r="C156" s="2" t="s">
        <v>103</v>
      </c>
      <c r="D156" s="3" t="s">
        <v>79</v>
      </c>
      <c r="E156" s="9">
        <v>818</v>
      </c>
      <c r="F156" s="9">
        <v>776</v>
      </c>
      <c r="G156" s="28">
        <f t="shared" si="5"/>
        <v>94.86552567237165</v>
      </c>
      <c r="H156" s="16">
        <f t="shared" si="4"/>
        <v>0.0016096901354786574</v>
      </c>
    </row>
    <row r="157" spans="1:8" ht="15">
      <c r="A157" s="11"/>
      <c r="B157" s="2"/>
      <c r="C157" s="2" t="s">
        <v>105</v>
      </c>
      <c r="D157" s="3" t="s">
        <v>13</v>
      </c>
      <c r="E157" s="9">
        <v>120</v>
      </c>
      <c r="F157" s="9">
        <v>110</v>
      </c>
      <c r="G157" s="28">
        <f t="shared" si="5"/>
        <v>91.66666666666666</v>
      </c>
      <c r="H157" s="16">
        <f t="shared" si="4"/>
        <v>0.00022817772539001588</v>
      </c>
    </row>
    <row r="158" spans="1:8" ht="15">
      <c r="A158" s="11"/>
      <c r="B158" s="2"/>
      <c r="C158" s="2" t="s">
        <v>106</v>
      </c>
      <c r="D158" s="3" t="s">
        <v>14</v>
      </c>
      <c r="E158" s="9">
        <v>125</v>
      </c>
      <c r="F158" s="9">
        <v>130</v>
      </c>
      <c r="G158" s="28">
        <f t="shared" si="5"/>
        <v>104</v>
      </c>
      <c r="H158" s="16">
        <f t="shared" si="4"/>
        <v>0.000269664584551837</v>
      </c>
    </row>
    <row r="159" spans="1:8" ht="15">
      <c r="A159" s="11"/>
      <c r="B159" s="2">
        <v>85410</v>
      </c>
      <c r="C159" s="2"/>
      <c r="D159" s="3" t="s">
        <v>80</v>
      </c>
      <c r="E159" s="9">
        <f>E160+E161</f>
        <v>28010</v>
      </c>
      <c r="F159" s="9">
        <f>F160+F161</f>
        <v>30735</v>
      </c>
      <c r="G159" s="28">
        <f t="shared" si="5"/>
        <v>109.72866833273831</v>
      </c>
      <c r="H159" s="16">
        <f t="shared" si="4"/>
        <v>0.06375493081692853</v>
      </c>
    </row>
    <row r="160" spans="1:8" ht="15">
      <c r="A160" s="11"/>
      <c r="B160" s="2"/>
      <c r="C160" s="2" t="s">
        <v>104</v>
      </c>
      <c r="D160" s="3" t="s">
        <v>58</v>
      </c>
      <c r="E160" s="9">
        <v>28000</v>
      </c>
      <c r="F160" s="9">
        <v>30725</v>
      </c>
      <c r="G160" s="28">
        <f t="shared" si="5"/>
        <v>109.73214285714286</v>
      </c>
      <c r="H160" s="16">
        <f aca="true" t="shared" si="6" ref="H160:H220">SUM((F160/48208036)*100)</f>
        <v>0.06373418738734762</v>
      </c>
    </row>
    <row r="161" spans="1:8" ht="15">
      <c r="A161" s="11"/>
      <c r="B161" s="2"/>
      <c r="C161" s="2" t="s">
        <v>106</v>
      </c>
      <c r="D161" s="3" t="s">
        <v>14</v>
      </c>
      <c r="E161" s="9">
        <v>10</v>
      </c>
      <c r="F161" s="9">
        <v>10</v>
      </c>
      <c r="G161" s="28">
        <f t="shared" si="5"/>
        <v>100</v>
      </c>
      <c r="H161" s="16">
        <f t="shared" si="6"/>
        <v>2.0743429580910535E-05</v>
      </c>
    </row>
    <row r="162" spans="1:8" ht="15">
      <c r="A162" s="11"/>
      <c r="B162" s="2">
        <v>85411</v>
      </c>
      <c r="C162" s="2"/>
      <c r="D162" s="3" t="s">
        <v>81</v>
      </c>
      <c r="E162" s="9">
        <f>E163+E164+E165+E166</f>
        <v>1005740</v>
      </c>
      <c r="F162" s="9">
        <v>1122573</v>
      </c>
      <c r="G162" s="28">
        <f t="shared" si="5"/>
        <v>111.6166205977688</v>
      </c>
      <c r="H162" s="16">
        <f t="shared" si="6"/>
        <v>2.3286013974931485</v>
      </c>
    </row>
    <row r="163" spans="1:8" ht="62.25" customHeight="1">
      <c r="A163" s="11"/>
      <c r="B163" s="2"/>
      <c r="C163" s="2" t="s">
        <v>103</v>
      </c>
      <c r="D163" s="3" t="s">
        <v>79</v>
      </c>
      <c r="E163" s="9">
        <v>4990</v>
      </c>
      <c r="F163" s="9">
        <v>6763</v>
      </c>
      <c r="G163" s="28">
        <f t="shared" si="5"/>
        <v>135.5310621242485</v>
      </c>
      <c r="H163" s="16">
        <f t="shared" si="6"/>
        <v>0.014028781425569795</v>
      </c>
    </row>
    <row r="164" spans="1:8" ht="15">
      <c r="A164" s="11"/>
      <c r="B164" s="2"/>
      <c r="C164" s="2" t="s">
        <v>104</v>
      </c>
      <c r="D164" s="3" t="s">
        <v>58</v>
      </c>
      <c r="E164" s="9">
        <v>1000000</v>
      </c>
      <c r="F164" s="9">
        <v>1115000</v>
      </c>
      <c r="G164" s="28">
        <f t="shared" si="5"/>
        <v>111.5</v>
      </c>
      <c r="H164" s="16">
        <f t="shared" si="6"/>
        <v>2.312892398271525</v>
      </c>
    </row>
    <row r="165" spans="1:8" ht="15">
      <c r="A165" s="11"/>
      <c r="B165" s="2"/>
      <c r="C165" s="2" t="s">
        <v>105</v>
      </c>
      <c r="D165" s="3" t="s">
        <v>13</v>
      </c>
      <c r="E165" s="9">
        <v>500</v>
      </c>
      <c r="F165" s="9">
        <v>500</v>
      </c>
      <c r="G165" s="28">
        <f t="shared" si="5"/>
        <v>100</v>
      </c>
      <c r="H165" s="16">
        <f t="shared" si="6"/>
        <v>0.0010371714790455267</v>
      </c>
    </row>
    <row r="166" spans="1:8" ht="15">
      <c r="A166" s="11"/>
      <c r="B166" s="2"/>
      <c r="C166" s="2" t="s">
        <v>106</v>
      </c>
      <c r="D166" s="3" t="s">
        <v>14</v>
      </c>
      <c r="E166" s="9">
        <v>250</v>
      </c>
      <c r="F166" s="9">
        <v>250</v>
      </c>
      <c r="G166" s="28">
        <f t="shared" si="5"/>
        <v>100</v>
      </c>
      <c r="H166" s="16">
        <f t="shared" si="6"/>
        <v>0.0005185857395227633</v>
      </c>
    </row>
    <row r="167" spans="1:8" ht="15">
      <c r="A167" s="11"/>
      <c r="B167" s="2">
        <v>85415</v>
      </c>
      <c r="C167" s="2"/>
      <c r="D167" s="3" t="s">
        <v>82</v>
      </c>
      <c r="E167" s="6">
        <f>E168+E169+E170+E171+E172</f>
        <v>81636</v>
      </c>
      <c r="F167" s="6" t="s">
        <v>15</v>
      </c>
      <c r="G167" s="28">
        <v>0</v>
      </c>
      <c r="H167" s="16">
        <v>0</v>
      </c>
    </row>
    <row r="168" spans="1:8" ht="34.5" customHeight="1">
      <c r="A168" s="11"/>
      <c r="B168" s="2"/>
      <c r="C168" s="2">
        <v>2130</v>
      </c>
      <c r="D168" s="3" t="s">
        <v>129</v>
      </c>
      <c r="E168" s="6">
        <v>13554</v>
      </c>
      <c r="F168" s="6" t="s">
        <v>15</v>
      </c>
      <c r="G168" s="28">
        <v>0</v>
      </c>
      <c r="H168" s="16">
        <v>0</v>
      </c>
    </row>
    <row r="169" spans="1:8" ht="45" customHeight="1">
      <c r="A169" s="11"/>
      <c r="B169" s="2"/>
      <c r="C169" s="2">
        <v>2310</v>
      </c>
      <c r="D169" s="3" t="s">
        <v>130</v>
      </c>
      <c r="E169" s="6">
        <v>29075</v>
      </c>
      <c r="F169" s="6" t="s">
        <v>15</v>
      </c>
      <c r="G169" s="28">
        <v>0</v>
      </c>
      <c r="H169" s="16">
        <v>0</v>
      </c>
    </row>
    <row r="170" spans="1:8" ht="91.5" customHeight="1">
      <c r="A170" s="11"/>
      <c r="B170" s="2"/>
      <c r="C170" s="2">
        <v>2338</v>
      </c>
      <c r="D170" s="3" t="s">
        <v>131</v>
      </c>
      <c r="E170" s="6">
        <v>23754</v>
      </c>
      <c r="F170" s="6" t="s">
        <v>15</v>
      </c>
      <c r="G170" s="28">
        <v>0</v>
      </c>
      <c r="H170" s="16">
        <v>0</v>
      </c>
    </row>
    <row r="171" spans="1:8" ht="103.5" customHeight="1">
      <c r="A171" s="11"/>
      <c r="B171" s="2"/>
      <c r="C171" s="2">
        <v>2339</v>
      </c>
      <c r="D171" s="3" t="s">
        <v>132</v>
      </c>
      <c r="E171" s="6">
        <v>11153</v>
      </c>
      <c r="F171" s="6" t="s">
        <v>15</v>
      </c>
      <c r="G171" s="28">
        <v>0</v>
      </c>
      <c r="H171" s="16">
        <v>0</v>
      </c>
    </row>
    <row r="172" spans="1:8" ht="48.75" customHeight="1">
      <c r="A172" s="11"/>
      <c r="B172" s="2"/>
      <c r="C172" s="2">
        <v>2710</v>
      </c>
      <c r="D172" s="3" t="s">
        <v>135</v>
      </c>
      <c r="E172" s="6">
        <v>4100</v>
      </c>
      <c r="F172" s="6" t="s">
        <v>15</v>
      </c>
      <c r="G172" s="28">
        <v>0</v>
      </c>
      <c r="H172" s="16">
        <v>0</v>
      </c>
    </row>
    <row r="173" spans="1:8" ht="15">
      <c r="A173" s="11"/>
      <c r="B173" s="2">
        <v>85417</v>
      </c>
      <c r="C173" s="2"/>
      <c r="D173" s="3" t="s">
        <v>83</v>
      </c>
      <c r="E173" s="9">
        <f>E174+E175+E176+E177</f>
        <v>375624</v>
      </c>
      <c r="F173" s="9">
        <f>F174+F175+F176+F177</f>
        <v>394560</v>
      </c>
      <c r="G173" s="28">
        <f t="shared" si="5"/>
        <v>105.04121142419014</v>
      </c>
      <c r="H173" s="16">
        <f t="shared" si="6"/>
        <v>0.818452757544406</v>
      </c>
    </row>
    <row r="174" spans="1:8" ht="61.5" customHeight="1">
      <c r="A174" s="11"/>
      <c r="B174" s="2"/>
      <c r="C174" s="2" t="s">
        <v>103</v>
      </c>
      <c r="D174" s="3" t="s">
        <v>84</v>
      </c>
      <c r="E174" s="9">
        <v>13124</v>
      </c>
      <c r="F174" s="9">
        <v>12960</v>
      </c>
      <c r="G174" s="28">
        <f t="shared" si="5"/>
        <v>98.7503809814081</v>
      </c>
      <c r="H174" s="16">
        <f t="shared" si="6"/>
        <v>0.026883484736860055</v>
      </c>
    </row>
    <row r="175" spans="1:8" ht="15">
      <c r="A175" s="11"/>
      <c r="B175" s="2"/>
      <c r="C175" s="2" t="s">
        <v>104</v>
      </c>
      <c r="D175" s="3" t="s">
        <v>58</v>
      </c>
      <c r="E175" s="9">
        <v>358000</v>
      </c>
      <c r="F175" s="9">
        <v>375000</v>
      </c>
      <c r="G175" s="28">
        <f t="shared" si="5"/>
        <v>104.74860335195531</v>
      </c>
      <c r="H175" s="16">
        <f t="shared" si="6"/>
        <v>0.7778786092841451</v>
      </c>
    </row>
    <row r="176" spans="1:8" ht="15">
      <c r="A176" s="11"/>
      <c r="B176" s="2"/>
      <c r="C176" s="2" t="s">
        <v>105</v>
      </c>
      <c r="D176" s="3" t="s">
        <v>13</v>
      </c>
      <c r="E176" s="9">
        <v>1000</v>
      </c>
      <c r="F176" s="9">
        <v>1100</v>
      </c>
      <c r="G176" s="28">
        <f t="shared" si="5"/>
        <v>110.00000000000001</v>
      </c>
      <c r="H176" s="16">
        <f t="shared" si="6"/>
        <v>0.002281777253900159</v>
      </c>
    </row>
    <row r="177" spans="1:8" ht="15">
      <c r="A177" s="11"/>
      <c r="B177" s="2"/>
      <c r="C177" s="2" t="s">
        <v>106</v>
      </c>
      <c r="D177" s="3" t="s">
        <v>14</v>
      </c>
      <c r="E177" s="9">
        <v>3500</v>
      </c>
      <c r="F177" s="9">
        <v>5500</v>
      </c>
      <c r="G177" s="28">
        <f t="shared" si="5"/>
        <v>157.14285714285714</v>
      </c>
      <c r="H177" s="16">
        <f t="shared" si="6"/>
        <v>0.011408886269500795</v>
      </c>
    </row>
    <row r="178" spans="1:8" ht="15">
      <c r="A178" s="11"/>
      <c r="B178" s="2">
        <v>85421</v>
      </c>
      <c r="C178" s="2"/>
      <c r="D178" s="3" t="s">
        <v>121</v>
      </c>
      <c r="E178" s="9">
        <f>E179+E180+E181+E182+E183</f>
        <v>212290</v>
      </c>
      <c r="F178" s="9">
        <f>F179+F180+F181+F182+F184+F185</f>
        <v>744513</v>
      </c>
      <c r="G178" s="28">
        <f t="shared" si="5"/>
        <v>350.70563851335436</v>
      </c>
      <c r="H178" s="16">
        <f t="shared" si="6"/>
        <v>1.5443752987572446</v>
      </c>
    </row>
    <row r="179" spans="1:8" ht="60">
      <c r="A179" s="11"/>
      <c r="B179" s="2"/>
      <c r="C179" s="2" t="s">
        <v>103</v>
      </c>
      <c r="D179" s="3" t="s">
        <v>84</v>
      </c>
      <c r="E179" s="9">
        <v>13200</v>
      </c>
      <c r="F179" s="9">
        <v>10000</v>
      </c>
      <c r="G179" s="28">
        <f t="shared" si="5"/>
        <v>75.75757575757575</v>
      </c>
      <c r="H179" s="16">
        <f t="shared" si="6"/>
        <v>0.020743429580910536</v>
      </c>
    </row>
    <row r="180" spans="1:8" ht="15">
      <c r="A180" s="11"/>
      <c r="B180" s="2"/>
      <c r="C180" s="2" t="s">
        <v>104</v>
      </c>
      <c r="D180" s="3" t="s">
        <v>58</v>
      </c>
      <c r="E180" s="9">
        <v>130000</v>
      </c>
      <c r="F180" s="9">
        <v>180000</v>
      </c>
      <c r="G180" s="28">
        <f t="shared" si="5"/>
        <v>138.46153846153845</v>
      </c>
      <c r="H180" s="16">
        <f t="shared" si="6"/>
        <v>0.37338173245638967</v>
      </c>
    </row>
    <row r="181" spans="1:8" ht="15">
      <c r="A181" s="11"/>
      <c r="B181" s="2"/>
      <c r="C181" s="2" t="s">
        <v>105</v>
      </c>
      <c r="D181" s="3" t="s">
        <v>13</v>
      </c>
      <c r="E181" s="9">
        <v>600</v>
      </c>
      <c r="F181" s="9">
        <v>800</v>
      </c>
      <c r="G181" s="28">
        <f t="shared" si="5"/>
        <v>133.33333333333331</v>
      </c>
      <c r="H181" s="16">
        <f t="shared" si="6"/>
        <v>0.0016594743664728427</v>
      </c>
    </row>
    <row r="182" spans="1:8" ht="15">
      <c r="A182" s="11"/>
      <c r="B182" s="2"/>
      <c r="C182" s="2" t="s">
        <v>106</v>
      </c>
      <c r="D182" s="3" t="s">
        <v>14</v>
      </c>
      <c r="E182" s="9">
        <v>300</v>
      </c>
      <c r="F182" s="9">
        <v>300</v>
      </c>
      <c r="G182" s="28">
        <f t="shared" si="5"/>
        <v>100</v>
      </c>
      <c r="H182" s="16">
        <f t="shared" si="6"/>
        <v>0.000622302887427316</v>
      </c>
    </row>
    <row r="183" spans="1:8" ht="45">
      <c r="A183" s="11"/>
      <c r="B183" s="2"/>
      <c r="C183" s="2">
        <v>6260</v>
      </c>
      <c r="D183" s="3" t="s">
        <v>136</v>
      </c>
      <c r="E183" s="9">
        <v>68190</v>
      </c>
      <c r="F183" s="9"/>
      <c r="G183" s="28">
        <f t="shared" si="5"/>
        <v>0</v>
      </c>
      <c r="H183" s="16">
        <f t="shared" si="6"/>
        <v>0</v>
      </c>
    </row>
    <row r="184" spans="1:8" ht="105">
      <c r="A184" s="11"/>
      <c r="B184" s="2"/>
      <c r="C184" s="2">
        <v>6298</v>
      </c>
      <c r="D184" s="3" t="s">
        <v>112</v>
      </c>
      <c r="E184" s="9"/>
      <c r="F184" s="9">
        <v>488306</v>
      </c>
      <c r="G184" s="28"/>
      <c r="H184" s="16">
        <f t="shared" si="6"/>
        <v>1.0129141124936099</v>
      </c>
    </row>
    <row r="185" spans="1:8" ht="15">
      <c r="A185" s="11"/>
      <c r="B185" s="2"/>
      <c r="C185" s="2">
        <v>6439</v>
      </c>
      <c r="D185" s="3"/>
      <c r="E185" s="9"/>
      <c r="F185" s="9">
        <v>65107</v>
      </c>
      <c r="G185" s="28"/>
      <c r="H185" s="16">
        <f t="shared" si="6"/>
        <v>0.13505424697243423</v>
      </c>
    </row>
    <row r="186" spans="1:8" ht="28.5" customHeight="1">
      <c r="A186" s="12">
        <v>900</v>
      </c>
      <c r="B186" s="4"/>
      <c r="C186" s="4"/>
      <c r="D186" s="5" t="s">
        <v>85</v>
      </c>
      <c r="E186" s="7">
        <v>110000</v>
      </c>
      <c r="F186" s="7">
        <f>F187</f>
        <v>70873</v>
      </c>
      <c r="G186" s="28">
        <f t="shared" si="5"/>
        <v>64.42999999999999</v>
      </c>
      <c r="H186" s="16">
        <f t="shared" si="6"/>
        <v>0.14701490846878723</v>
      </c>
    </row>
    <row r="187" spans="1:8" ht="15">
      <c r="A187" s="11"/>
      <c r="B187" s="2">
        <v>90006</v>
      </c>
      <c r="C187" s="2"/>
      <c r="D187" s="3" t="s">
        <v>86</v>
      </c>
      <c r="E187" s="6">
        <v>110000</v>
      </c>
      <c r="F187" s="6">
        <f>F188</f>
        <v>70873</v>
      </c>
      <c r="G187" s="28">
        <f t="shared" si="5"/>
        <v>64.42999999999999</v>
      </c>
      <c r="H187" s="16">
        <f t="shared" si="6"/>
        <v>0.14701490846878723</v>
      </c>
    </row>
    <row r="188" spans="1:8" ht="32.25" customHeight="1">
      <c r="A188" s="11"/>
      <c r="B188" s="2"/>
      <c r="C188" s="2">
        <v>2440</v>
      </c>
      <c r="D188" s="3" t="s">
        <v>71</v>
      </c>
      <c r="E188" s="6">
        <v>110000</v>
      </c>
      <c r="F188" s="6">
        <v>70873</v>
      </c>
      <c r="G188" s="28">
        <f t="shared" si="5"/>
        <v>64.42999999999999</v>
      </c>
      <c r="H188" s="16">
        <f t="shared" si="6"/>
        <v>0.14701490846878723</v>
      </c>
    </row>
    <row r="189" spans="1:8" ht="14.25">
      <c r="A189" s="12"/>
      <c r="B189" s="4"/>
      <c r="C189" s="4"/>
      <c r="D189" s="5" t="s">
        <v>87</v>
      </c>
      <c r="E189" s="8">
        <f>E6+E9+E13+E21+E26+E35+E47+E61+E69+E87+E119+E141+E149+E186+E122+E76+E64</f>
        <v>47777697</v>
      </c>
      <c r="F189" s="8">
        <f>F6+F9+F13+F26+F35+F47+F61+F64+F69+F76+F87+F119+F122+F141+F149+F186</f>
        <v>48298140</v>
      </c>
      <c r="G189" s="28">
        <f t="shared" si="5"/>
        <v>101.0893011440045</v>
      </c>
      <c r="H189" s="16">
        <v>100</v>
      </c>
    </row>
    <row r="190" spans="1:8" ht="15">
      <c r="A190" s="11"/>
      <c r="B190" s="2"/>
      <c r="C190" s="2" t="s">
        <v>107</v>
      </c>
      <c r="D190" s="3" t="s">
        <v>41</v>
      </c>
      <c r="E190" s="9">
        <v>5900000</v>
      </c>
      <c r="F190" s="9">
        <v>6600000</v>
      </c>
      <c r="G190" s="28">
        <f t="shared" si="5"/>
        <v>111.86440677966101</v>
      </c>
      <c r="H190" s="16">
        <f t="shared" si="6"/>
        <v>13.690663523400953</v>
      </c>
    </row>
    <row r="191" spans="1:8" ht="15">
      <c r="A191" s="11"/>
      <c r="B191" s="2"/>
      <c r="C191" s="2" t="s">
        <v>108</v>
      </c>
      <c r="D191" s="3" t="s">
        <v>42</v>
      </c>
      <c r="E191" s="9">
        <v>137626</v>
      </c>
      <c r="F191" s="9">
        <v>88852</v>
      </c>
      <c r="G191" s="28">
        <f t="shared" si="5"/>
        <v>64.56047549154957</v>
      </c>
      <c r="H191" s="16">
        <v>0.19</v>
      </c>
    </row>
    <row r="192" spans="1:8" ht="15">
      <c r="A192" s="11"/>
      <c r="B192" s="2"/>
      <c r="C192" s="2" t="s">
        <v>99</v>
      </c>
      <c r="D192" s="3" t="s">
        <v>39</v>
      </c>
      <c r="E192" s="9">
        <v>1350000</v>
      </c>
      <c r="F192" s="9">
        <v>1350000</v>
      </c>
      <c r="G192" s="28">
        <f t="shared" si="5"/>
        <v>100</v>
      </c>
      <c r="H192" s="16">
        <f t="shared" si="6"/>
        <v>2.8003629934229224</v>
      </c>
    </row>
    <row r="193" spans="1:8" ht="30" customHeight="1">
      <c r="A193" s="11"/>
      <c r="B193" s="2"/>
      <c r="C193" s="2" t="s">
        <v>100</v>
      </c>
      <c r="D193" s="3" t="s">
        <v>88</v>
      </c>
      <c r="E193" s="9">
        <v>632</v>
      </c>
      <c r="F193" s="9">
        <v>632</v>
      </c>
      <c r="G193" s="28">
        <f t="shared" si="5"/>
        <v>100</v>
      </c>
      <c r="H193" s="16">
        <f t="shared" si="6"/>
        <v>0.001310984749513546</v>
      </c>
    </row>
    <row r="194" spans="1:8" ht="33" customHeight="1">
      <c r="A194" s="11"/>
      <c r="B194" s="2"/>
      <c r="C194" s="2" t="s">
        <v>101</v>
      </c>
      <c r="D194" s="3" t="s">
        <v>95</v>
      </c>
      <c r="E194" s="9">
        <v>1800</v>
      </c>
      <c r="F194" s="9">
        <v>2400</v>
      </c>
      <c r="G194" s="28">
        <f t="shared" si="5"/>
        <v>133.33333333333331</v>
      </c>
      <c r="H194" s="16">
        <f t="shared" si="6"/>
        <v>0.004978423099418528</v>
      </c>
    </row>
    <row r="195" spans="1:8" ht="15">
      <c r="A195" s="11"/>
      <c r="B195" s="2"/>
      <c r="C195" s="2" t="s">
        <v>102</v>
      </c>
      <c r="D195" s="3" t="s">
        <v>12</v>
      </c>
      <c r="E195" s="9">
        <f>E51+E72+E103+E109</f>
        <v>80800</v>
      </c>
      <c r="F195" s="9">
        <v>80700</v>
      </c>
      <c r="G195" s="28">
        <f t="shared" si="5"/>
        <v>99.87623762376238</v>
      </c>
      <c r="H195" s="16">
        <f t="shared" si="6"/>
        <v>0.16739947671794803</v>
      </c>
    </row>
    <row r="196" spans="1:8" ht="61.5" customHeight="1">
      <c r="A196" s="11"/>
      <c r="B196" s="2"/>
      <c r="C196" s="2" t="s">
        <v>103</v>
      </c>
      <c r="D196" s="3" t="s">
        <v>79</v>
      </c>
      <c r="E196" s="9">
        <v>244314</v>
      </c>
      <c r="F196" s="9">
        <v>149609</v>
      </c>
      <c r="G196" s="28">
        <f t="shared" si="5"/>
        <v>61.23635976652996</v>
      </c>
      <c r="H196" s="16">
        <f t="shared" si="6"/>
        <v>0.3103403756170444</v>
      </c>
    </row>
    <row r="197" spans="1:8" ht="15">
      <c r="A197" s="11"/>
      <c r="B197" s="2"/>
      <c r="C197" s="2" t="s">
        <v>104</v>
      </c>
      <c r="D197" s="3" t="s">
        <v>58</v>
      </c>
      <c r="E197" s="9">
        <v>4232402</v>
      </c>
      <c r="F197" s="9">
        <v>4540865</v>
      </c>
      <c r="G197" s="28">
        <f t="shared" si="5"/>
        <v>107.28813094786365</v>
      </c>
      <c r="H197" s="16">
        <f t="shared" si="6"/>
        <v>9.419311336392132</v>
      </c>
    </row>
    <row r="198" spans="1:8" ht="30">
      <c r="A198" s="11"/>
      <c r="B198" s="2"/>
      <c r="C198" s="2" t="s">
        <v>118</v>
      </c>
      <c r="D198" s="3" t="s">
        <v>119</v>
      </c>
      <c r="E198" s="9">
        <v>6433465</v>
      </c>
      <c r="F198" s="9">
        <v>3000000</v>
      </c>
      <c r="G198" s="28">
        <f t="shared" si="5"/>
        <v>46.63116998382675</v>
      </c>
      <c r="H198" s="16">
        <f t="shared" si="6"/>
        <v>6.223028874273161</v>
      </c>
    </row>
    <row r="199" spans="1:8" ht="15">
      <c r="A199" s="11"/>
      <c r="B199" s="2"/>
      <c r="C199" s="2" t="s">
        <v>105</v>
      </c>
      <c r="D199" s="3" t="s">
        <v>13</v>
      </c>
      <c r="E199" s="9">
        <v>33339</v>
      </c>
      <c r="F199" s="9">
        <v>18020</v>
      </c>
      <c r="G199" s="28">
        <f t="shared" si="5"/>
        <v>54.05081136206845</v>
      </c>
      <c r="H199" s="16">
        <f t="shared" si="6"/>
        <v>0.03737966010480078</v>
      </c>
    </row>
    <row r="200" spans="1:8" ht="15">
      <c r="A200" s="11"/>
      <c r="B200" s="2"/>
      <c r="C200" s="2" t="s">
        <v>106</v>
      </c>
      <c r="D200" s="3" t="s">
        <v>69</v>
      </c>
      <c r="E200" s="9">
        <v>180064</v>
      </c>
      <c r="F200" s="9">
        <v>18750</v>
      </c>
      <c r="G200" s="28">
        <f t="shared" si="5"/>
        <v>10.412964279367335</v>
      </c>
      <c r="H200" s="16">
        <f t="shared" si="6"/>
        <v>0.03889393046420725</v>
      </c>
    </row>
    <row r="201" spans="1:8" ht="47.25" customHeight="1">
      <c r="A201" s="11"/>
      <c r="B201" s="2"/>
      <c r="C201" s="2">
        <v>2110</v>
      </c>
      <c r="D201" s="3" t="s">
        <v>6</v>
      </c>
      <c r="E201" s="9">
        <v>2758181</v>
      </c>
      <c r="F201" s="9">
        <v>2677150</v>
      </c>
      <c r="G201" s="28">
        <f t="shared" si="5"/>
        <v>97.06215799470738</v>
      </c>
      <c r="H201" s="16">
        <v>5.56</v>
      </c>
    </row>
    <row r="202" spans="1:8" ht="30">
      <c r="A202" s="11"/>
      <c r="B202" s="2"/>
      <c r="C202" s="2">
        <v>2130</v>
      </c>
      <c r="D202" s="3" t="s">
        <v>96</v>
      </c>
      <c r="E202" s="9">
        <v>6321297</v>
      </c>
      <c r="F202" s="9">
        <v>5389462</v>
      </c>
      <c r="G202" s="28">
        <f t="shared" si="5"/>
        <v>85.25880052780307</v>
      </c>
      <c r="H202" s="16">
        <f t="shared" si="6"/>
        <v>11.179592547599325</v>
      </c>
    </row>
    <row r="203" spans="1:8" ht="30">
      <c r="A203" s="11"/>
      <c r="B203" s="2"/>
      <c r="C203" s="2">
        <v>2139</v>
      </c>
      <c r="D203" s="3" t="s">
        <v>117</v>
      </c>
      <c r="E203" s="9">
        <v>12927</v>
      </c>
      <c r="F203" s="9"/>
      <c r="G203" s="28">
        <f t="shared" si="5"/>
        <v>0</v>
      </c>
      <c r="H203" s="16">
        <f t="shared" si="6"/>
        <v>0</v>
      </c>
    </row>
    <row r="204" spans="1:8" ht="35.25" customHeight="1">
      <c r="A204" s="11"/>
      <c r="B204" s="2"/>
      <c r="C204" s="2">
        <v>2310</v>
      </c>
      <c r="D204" s="3" t="s">
        <v>89</v>
      </c>
      <c r="E204" s="9">
        <v>3417800</v>
      </c>
      <c r="F204" s="9">
        <v>3901596</v>
      </c>
      <c r="G204" s="28">
        <f t="shared" si="5"/>
        <v>114.15518754754521</v>
      </c>
      <c r="H204" s="16">
        <f t="shared" si="6"/>
        <v>8.093248187916222</v>
      </c>
    </row>
    <row r="205" spans="1:8" ht="31.5" customHeight="1">
      <c r="A205" s="11"/>
      <c r="B205" s="2"/>
      <c r="C205" s="2">
        <v>2320</v>
      </c>
      <c r="D205" s="3" t="s">
        <v>90</v>
      </c>
      <c r="E205" s="9">
        <v>1445065</v>
      </c>
      <c r="F205" s="9">
        <v>1425535</v>
      </c>
      <c r="G205" s="28">
        <f t="shared" si="5"/>
        <v>98.64850370052558</v>
      </c>
      <c r="H205" s="16">
        <f t="shared" si="6"/>
        <v>2.95704848876233</v>
      </c>
    </row>
    <row r="206" spans="1:8" ht="47.25" customHeight="1">
      <c r="A206" s="11"/>
      <c r="B206" s="2"/>
      <c r="C206" s="2">
        <v>2360</v>
      </c>
      <c r="D206" s="3" t="s">
        <v>91</v>
      </c>
      <c r="E206" s="9">
        <v>292736</v>
      </c>
      <c r="F206" s="9">
        <v>197780</v>
      </c>
      <c r="G206" s="28">
        <f aca="true" t="shared" si="7" ref="G206:G221">F206/E206*100</f>
        <v>67.56258198513336</v>
      </c>
      <c r="H206" s="16">
        <f t="shared" si="6"/>
        <v>0.4102635502512486</v>
      </c>
    </row>
    <row r="207" spans="1:8" ht="77.25" customHeight="1">
      <c r="A207" s="11"/>
      <c r="B207" s="2"/>
      <c r="C207" s="2">
        <v>2338</v>
      </c>
      <c r="D207" s="3" t="s">
        <v>131</v>
      </c>
      <c r="E207" s="9">
        <v>23754</v>
      </c>
      <c r="F207" s="9" t="s">
        <v>15</v>
      </c>
      <c r="G207" s="28">
        <v>0</v>
      </c>
      <c r="H207" s="16">
        <v>0</v>
      </c>
    </row>
    <row r="208" spans="1:8" ht="108" customHeight="1">
      <c r="A208" s="11"/>
      <c r="B208" s="2"/>
      <c r="C208" s="2">
        <v>2339</v>
      </c>
      <c r="D208" s="3" t="s">
        <v>132</v>
      </c>
      <c r="E208" s="9">
        <v>11153</v>
      </c>
      <c r="F208" s="6" t="s">
        <v>15</v>
      </c>
      <c r="G208" s="30" t="s">
        <v>15</v>
      </c>
      <c r="H208" s="16">
        <v>0</v>
      </c>
    </row>
    <row r="209" spans="1:8" ht="31.5" customHeight="1">
      <c r="A209" s="11"/>
      <c r="B209" s="2"/>
      <c r="C209" s="2">
        <v>2440</v>
      </c>
      <c r="D209" s="3" t="s">
        <v>71</v>
      </c>
      <c r="E209" s="9">
        <v>800480</v>
      </c>
      <c r="F209" s="9">
        <v>715473</v>
      </c>
      <c r="G209" s="28">
        <f t="shared" si="7"/>
        <v>89.38049670197881</v>
      </c>
      <c r="H209" s="16">
        <f t="shared" si="6"/>
        <v>1.4841363792542803</v>
      </c>
    </row>
    <row r="210" spans="1:8" ht="45">
      <c r="A210" s="11"/>
      <c r="B210" s="2"/>
      <c r="C210" s="2">
        <v>2460</v>
      </c>
      <c r="D210" s="3" t="s">
        <v>93</v>
      </c>
      <c r="E210" s="9">
        <v>108215</v>
      </c>
      <c r="F210" s="9">
        <v>108215</v>
      </c>
      <c r="G210" s="28">
        <f t="shared" si="7"/>
        <v>100</v>
      </c>
      <c r="H210" s="16">
        <v>0.23</v>
      </c>
    </row>
    <row r="211" spans="1:8" ht="45">
      <c r="A211" s="11"/>
      <c r="B211" s="2"/>
      <c r="C211" s="2">
        <v>2700</v>
      </c>
      <c r="D211" s="3" t="s">
        <v>128</v>
      </c>
      <c r="E211" s="9">
        <v>178950</v>
      </c>
      <c r="F211" s="9" t="s">
        <v>15</v>
      </c>
      <c r="G211" s="28">
        <v>0</v>
      </c>
      <c r="H211" s="16">
        <v>0</v>
      </c>
    </row>
    <row r="212" spans="1:8" ht="45">
      <c r="A212" s="11"/>
      <c r="B212" s="2"/>
      <c r="C212" s="2">
        <v>2710</v>
      </c>
      <c r="D212" s="3" t="s">
        <v>135</v>
      </c>
      <c r="E212" s="9">
        <v>4100</v>
      </c>
      <c r="F212" s="9"/>
      <c r="G212" s="28">
        <f t="shared" si="7"/>
        <v>0</v>
      </c>
      <c r="H212" s="16">
        <f t="shared" si="6"/>
        <v>0</v>
      </c>
    </row>
    <row r="213" spans="1:8" ht="33" customHeight="1">
      <c r="A213" s="11"/>
      <c r="B213" s="2"/>
      <c r="C213" s="2">
        <v>2708</v>
      </c>
      <c r="D213" s="3" t="s">
        <v>18</v>
      </c>
      <c r="E213" s="9">
        <v>96953</v>
      </c>
      <c r="F213" s="9"/>
      <c r="G213" s="28">
        <f t="shared" si="7"/>
        <v>0</v>
      </c>
      <c r="H213" s="16">
        <f t="shared" si="6"/>
        <v>0</v>
      </c>
    </row>
    <row r="214" spans="1:8" ht="15">
      <c r="A214" s="11"/>
      <c r="B214" s="2"/>
      <c r="C214" s="2">
        <v>2920</v>
      </c>
      <c r="D214" s="3" t="s">
        <v>45</v>
      </c>
      <c r="E214" s="9">
        <v>13541654</v>
      </c>
      <c r="F214" s="9">
        <v>14275895</v>
      </c>
      <c r="G214" s="28">
        <f t="shared" si="7"/>
        <v>105.42209245635725</v>
      </c>
      <c r="H214" s="16">
        <v>29.62</v>
      </c>
    </row>
    <row r="215" spans="1:8" ht="45">
      <c r="A215" s="11"/>
      <c r="B215" s="2"/>
      <c r="C215" s="2">
        <v>6260</v>
      </c>
      <c r="D215" s="3" t="s">
        <v>133</v>
      </c>
      <c r="E215" s="9">
        <v>100190</v>
      </c>
      <c r="F215" s="9"/>
      <c r="G215" s="28">
        <f t="shared" si="7"/>
        <v>0</v>
      </c>
      <c r="H215" s="16">
        <f t="shared" si="6"/>
        <v>0</v>
      </c>
    </row>
    <row r="216" spans="1:8" ht="89.25" customHeight="1">
      <c r="A216" s="11"/>
      <c r="B216" s="2"/>
      <c r="C216" s="2">
        <v>6298</v>
      </c>
      <c r="D216" s="3" t="s">
        <v>142</v>
      </c>
      <c r="E216" s="6" t="s">
        <v>15</v>
      </c>
      <c r="F216" s="6">
        <v>3567039</v>
      </c>
      <c r="G216" s="28">
        <v>0</v>
      </c>
      <c r="H216" s="16">
        <f t="shared" si="6"/>
        <v>7.399262230886154</v>
      </c>
    </row>
    <row r="217" spans="1:8" ht="51.75" customHeight="1">
      <c r="A217" s="11"/>
      <c r="B217" s="2"/>
      <c r="C217" s="2">
        <v>6410</v>
      </c>
      <c r="D217" s="3" t="s">
        <v>36</v>
      </c>
      <c r="E217" s="9">
        <v>4800</v>
      </c>
      <c r="F217" s="9">
        <v>50000</v>
      </c>
      <c r="G217" s="28">
        <f t="shared" si="7"/>
        <v>1041.6666666666665</v>
      </c>
      <c r="H217" s="16">
        <f t="shared" si="6"/>
        <v>0.10371714790455266</v>
      </c>
    </row>
    <row r="218" spans="1:8" ht="38.25" customHeight="1">
      <c r="A218" s="11"/>
      <c r="B218" s="2"/>
      <c r="C218" s="2">
        <v>6430</v>
      </c>
      <c r="D218" s="3" t="s">
        <v>127</v>
      </c>
      <c r="E218" s="9">
        <v>65000</v>
      </c>
      <c r="F218" s="9"/>
      <c r="G218" s="28">
        <f t="shared" si="7"/>
        <v>0</v>
      </c>
      <c r="H218" s="16">
        <f t="shared" si="6"/>
        <v>0</v>
      </c>
    </row>
    <row r="219" spans="1:8" ht="92.25" customHeight="1">
      <c r="A219" s="11"/>
      <c r="B219" s="2"/>
      <c r="C219" s="2">
        <v>6439</v>
      </c>
      <c r="D219" s="3" t="s">
        <v>143</v>
      </c>
      <c r="E219" s="9"/>
      <c r="F219" s="9">
        <v>65107</v>
      </c>
      <c r="G219" s="28"/>
      <c r="H219" s="16">
        <f t="shared" si="6"/>
        <v>0.13505424697243423</v>
      </c>
    </row>
    <row r="220" spans="1:8" ht="46.5" customHeight="1" thickBot="1">
      <c r="A220" s="37"/>
      <c r="B220" s="38"/>
      <c r="C220" s="41">
        <v>6610</v>
      </c>
      <c r="D220" s="42" t="s">
        <v>144</v>
      </c>
      <c r="E220" s="44" t="s">
        <v>15</v>
      </c>
      <c r="F220" s="46">
        <v>75000</v>
      </c>
      <c r="G220" s="40" t="s">
        <v>15</v>
      </c>
      <c r="H220" s="39">
        <f t="shared" si="6"/>
        <v>0.155575721856829</v>
      </c>
    </row>
    <row r="221" spans="1:8" ht="15.75" thickBot="1">
      <c r="A221" s="15"/>
      <c r="B221" s="15"/>
      <c r="C221" s="15"/>
      <c r="D221" s="43" t="s">
        <v>92</v>
      </c>
      <c r="E221" s="45">
        <f>SUM(E190:E218)</f>
        <v>47777697</v>
      </c>
      <c r="F221" s="45">
        <f>SUM(F190:F220)</f>
        <v>48298080</v>
      </c>
      <c r="G221" s="48">
        <f t="shared" si="7"/>
        <v>101.08917556239683</v>
      </c>
      <c r="H221" s="47">
        <v>100</v>
      </c>
    </row>
  </sheetData>
  <sheetProtection/>
  <mergeCells count="8">
    <mergeCell ref="A1:F1"/>
    <mergeCell ref="A2:F2"/>
    <mergeCell ref="H91:H92"/>
    <mergeCell ref="A91:A92"/>
    <mergeCell ref="B91:B92"/>
    <mergeCell ref="C91:C92"/>
    <mergeCell ref="D91:D92"/>
    <mergeCell ref="G1:H1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&amp;RZałącznik Nr 2 do uchwały Zarz ądu Powiatu Jeleniogórskiego Nr 59/148/07 z dnia 14 grudnia 2007 r.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2007-12-14T14:23:14Z</cp:lastPrinted>
  <dcterms:created xsi:type="dcterms:W3CDTF">2005-11-08T07:22:52Z</dcterms:created>
  <dcterms:modified xsi:type="dcterms:W3CDTF">2007-12-28T12:08:35Z</dcterms:modified>
  <cp:category/>
  <cp:version/>
  <cp:contentType/>
  <cp:contentStatus/>
</cp:coreProperties>
</file>