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rojekt 2007" sheetId="1" r:id="rId1"/>
    <sheet name="Budżet 2007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<sst xmlns="http://schemas.openxmlformats.org/spreadsheetml/2006/main" count="117" uniqueCount="53">
  <si>
    <t>Wyszczególnienie</t>
  </si>
  <si>
    <t>PW 2006</t>
  </si>
  <si>
    <t>A.</t>
  </si>
  <si>
    <t>A1</t>
  </si>
  <si>
    <t>A1a</t>
  </si>
  <si>
    <t>pożyczki</t>
  </si>
  <si>
    <t>A1b</t>
  </si>
  <si>
    <t>kredyty</t>
  </si>
  <si>
    <t>A1c</t>
  </si>
  <si>
    <t>emisje obligacji</t>
  </si>
  <si>
    <t>A2</t>
  </si>
  <si>
    <t>A2a</t>
  </si>
  <si>
    <t>A2b</t>
  </si>
  <si>
    <t>A2c</t>
  </si>
  <si>
    <t>A3</t>
  </si>
  <si>
    <t>Pożyczki, kredyty i obligacje na prefinansowanie:</t>
  </si>
  <si>
    <t>Zaciągnięte zobowiązania:</t>
  </si>
  <si>
    <t>Planowane w roku budżetowym (bez prefinans.):</t>
  </si>
  <si>
    <t>A3a</t>
  </si>
  <si>
    <t>A3b</t>
  </si>
  <si>
    <t>zaciągnięte zobowiązania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</si>
  <si>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</si>
  <si>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</si>
  <si>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</si>
  <si>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</si>
  <si>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</si>
  <si>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</si>
  <si>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</si>
  <si>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kredytów</t>
  </si>
  <si>
    <t>wykup obligacji</t>
  </si>
  <si>
    <t>Zobowiązania wg tytułów dłużnych : (A1+A2+A3)</t>
  </si>
  <si>
    <t>zobowiązań z tytułu udzielonych poręczeń</t>
  </si>
  <si>
    <t>B1b</t>
  </si>
  <si>
    <t>B1c</t>
  </si>
  <si>
    <t>B1d</t>
  </si>
  <si>
    <t>B2</t>
  </si>
  <si>
    <t>Spłata zobowiązań z tytułu prefinansowania</t>
  </si>
  <si>
    <t>B3</t>
  </si>
  <si>
    <t>Spłata odsetek i dyskonta</t>
  </si>
  <si>
    <t>C</t>
  </si>
  <si>
    <t>Dochody budżetowe</t>
  </si>
  <si>
    <t>D</t>
  </si>
  <si>
    <t>Wydatki budżetowe</t>
  </si>
  <si>
    <t xml:space="preserve">E </t>
  </si>
  <si>
    <t>Wynik finansowy (C - D )</t>
  </si>
  <si>
    <t>F1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</si>
  <si>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</si>
  <si>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w złotych</t>
  </si>
  <si>
    <t>PROGNOZA DŁUGU POWIATU JELENIOGÓRSKIEGO NA KONIEC ROKU BUDŻETOWEGO NA LATA 2007 - 2016</t>
  </si>
  <si>
    <t>Relacja długu do dochodów po uwzględnieniu wyłączeń (art..170 ust.3 uofp)</t>
  </si>
  <si>
    <r>
      <t>Relacja spłaty zadłużenia do dochodów (art.169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</si>
  <si>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r>
      <t>Relacja długu do dochodów (art. 170 ust.1 uofp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)</t>
    </r>
  </si>
  <si>
    <t>Relacja spłaty zadłużenia do dochodów po uwzględnieniu wyłączeń (art. 169 ust.3 uofp)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</si>
</sst>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2" xfId="17" applyNumberFormat="1" applyFont="1" applyBorder="1" applyAlignment="1">
      <alignment horizontal="right" wrapText="1"/>
    </xf>
    <xf numFmtId="10" fontId="1" fillId="0" borderId="3" xfId="17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B4">
      <selection activeCell="D5" sqref="D5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>
        <v>2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>SUM(C6+C10+C14)</f>
        <v>21555930</v>
      </c>
      <c r="D5" s="11">
        <f aca="true" t="shared" si="0" ref="D5:M5">SUM(D6+D10+D14)</f>
        <v>19773520</v>
      </c>
      <c r="E5" s="11">
        <f t="shared" si="0"/>
        <v>17114360</v>
      </c>
      <c r="F5" s="11">
        <f t="shared" si="0"/>
        <v>14775200</v>
      </c>
      <c r="G5" s="11">
        <f t="shared" si="0"/>
        <v>12437600</v>
      </c>
      <c r="H5" s="11">
        <f t="shared" si="0"/>
        <v>10100000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>SUM(C7:C9)</f>
        <v>21555930</v>
      </c>
      <c r="D6" s="12">
        <f aca="true" t="shared" si="1" ref="D6:M6">SUM(D7:D9)</f>
        <v>19676520</v>
      </c>
      <c r="E6" s="12">
        <f t="shared" si="1"/>
        <v>17114360</v>
      </c>
      <c r="F6" s="12">
        <f t="shared" si="1"/>
        <v>14775200</v>
      </c>
      <c r="G6" s="12">
        <f t="shared" si="1"/>
        <v>12437600</v>
      </c>
      <c r="H6" s="12">
        <f t="shared" si="1"/>
        <v>10100000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>
        <v>91250</v>
      </c>
      <c r="D7" s="12">
        <v>53400</v>
      </c>
      <c r="E7" s="12">
        <v>112800</v>
      </c>
      <c r="F7" s="12">
        <v>75200</v>
      </c>
      <c r="G7" s="12">
        <v>37600</v>
      </c>
      <c r="H7" s="12"/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v>19623120</v>
      </c>
      <c r="E8" s="12">
        <v>17001560</v>
      </c>
      <c r="F8" s="12">
        <v>14700000</v>
      </c>
      <c r="G8" s="12">
        <v>12400000</v>
      </c>
      <c r="H8" s="12">
        <v>10100000</v>
      </c>
      <c r="I8" s="12">
        <v>7800000</v>
      </c>
      <c r="J8" s="12">
        <v>5450000</v>
      </c>
      <c r="K8" s="12">
        <v>2950000</v>
      </c>
      <c r="L8" s="12"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>SUM(C11:C13)</f>
        <v>0</v>
      </c>
      <c r="D10" s="12">
        <f aca="true" t="shared" si="2" ref="D10:M10">SUM(D11:D13)</f>
        <v>97000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97000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>SUM(C15:C16)</f>
        <v>0</v>
      </c>
      <c r="D14" s="12">
        <f aca="true" t="shared" si="3" ref="D14:M14">SUM(D15:D16)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>SUM(C18+C23+C24)</f>
        <v>2389510</v>
      </c>
      <c r="D17" s="11">
        <f aca="true" t="shared" si="4" ref="D17:M17">SUM(D18+D23+D24)</f>
        <v>2924439</v>
      </c>
      <c r="E17" s="11">
        <f t="shared" si="4"/>
        <v>3765020</v>
      </c>
      <c r="F17" s="11">
        <f t="shared" si="4"/>
        <v>3292920</v>
      </c>
      <c r="G17" s="11">
        <f t="shared" si="4"/>
        <v>3138100</v>
      </c>
      <c r="H17" s="11">
        <f t="shared" si="4"/>
        <v>3315600</v>
      </c>
      <c r="I17" s="11">
        <f t="shared" si="4"/>
        <v>3081000</v>
      </c>
      <c r="J17" s="11">
        <f t="shared" si="4"/>
        <v>2702000</v>
      </c>
      <c r="K17" s="11">
        <f t="shared" si="4"/>
        <v>2732000</v>
      </c>
      <c r="L17" s="11">
        <f t="shared" si="4"/>
        <v>1572000</v>
      </c>
      <c r="M17" s="11">
        <f t="shared" si="4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>SUM(C19:C22)</f>
        <v>1741560</v>
      </c>
      <c r="D18" s="12">
        <f aca="true" t="shared" si="5" ref="D18:M18">SUM(D19:D22)</f>
        <v>1879410</v>
      </c>
      <c r="E18" s="12">
        <f t="shared" si="5"/>
        <v>2659160</v>
      </c>
      <c r="F18" s="12">
        <f t="shared" si="5"/>
        <v>2339160</v>
      </c>
      <c r="G18" s="12">
        <f t="shared" si="5"/>
        <v>2337600</v>
      </c>
      <c r="H18" s="12">
        <f t="shared" si="5"/>
        <v>2337600</v>
      </c>
      <c r="I18" s="12">
        <f t="shared" si="5"/>
        <v>2300000</v>
      </c>
      <c r="J18" s="12">
        <f t="shared" si="5"/>
        <v>2350000</v>
      </c>
      <c r="K18" s="12">
        <f t="shared" si="5"/>
        <v>2500000</v>
      </c>
      <c r="L18" s="12">
        <f t="shared" si="5"/>
        <v>1450000</v>
      </c>
      <c r="M18" s="12">
        <f t="shared" si="5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37850</v>
      </c>
      <c r="E19" s="12">
        <v>37600</v>
      </c>
      <c r="F19" s="12">
        <v>37600</v>
      </c>
      <c r="G19" s="12">
        <v>37600</v>
      </c>
      <c r="H19" s="12">
        <v>37600</v>
      </c>
      <c r="I19" s="12"/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647950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42884785</v>
      </c>
      <c r="D25" s="11">
        <v>50464429</v>
      </c>
      <c r="E25" s="11">
        <v>48500000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51377509</v>
      </c>
      <c r="D26" s="11">
        <v>48682019</v>
      </c>
      <c r="E26" s="11">
        <v>45840840</v>
      </c>
      <c r="F26" s="11">
        <v>46160840</v>
      </c>
      <c r="G26" s="11">
        <v>46162400</v>
      </c>
      <c r="H26" s="11">
        <v>46662400</v>
      </c>
      <c r="I26" s="11">
        <v>46700000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>SUM(C25-C26)</f>
        <v>-8492724</v>
      </c>
      <c r="D27" s="11">
        <f aca="true" t="shared" si="6" ref="D27:M27">SUM(D25-D26)</f>
        <v>1782410</v>
      </c>
      <c r="E27" s="11">
        <f t="shared" si="6"/>
        <v>2659160</v>
      </c>
      <c r="F27" s="11">
        <f t="shared" si="6"/>
        <v>2339160</v>
      </c>
      <c r="G27" s="11">
        <f t="shared" si="6"/>
        <v>2337600</v>
      </c>
      <c r="H27" s="11">
        <f t="shared" si="6"/>
        <v>2337600</v>
      </c>
      <c r="I27" s="11">
        <f t="shared" si="6"/>
        <v>2300000</v>
      </c>
      <c r="J27" s="11">
        <f t="shared" si="6"/>
        <v>2350000</v>
      </c>
      <c r="K27" s="11">
        <f t="shared" si="6"/>
        <v>2500000</v>
      </c>
      <c r="L27" s="11">
        <f t="shared" si="6"/>
        <v>1450000</v>
      </c>
      <c r="M27" s="11">
        <f t="shared" si="6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>SUM((C5)/C25)</f>
        <v>0.5026475007394814</v>
      </c>
      <c r="D28" s="20">
        <f aca="true" t="shared" si="7" ref="D28:M28">SUM((D5)/D25)</f>
        <v>0.3918308478235234</v>
      </c>
      <c r="E28" s="20">
        <f t="shared" si="7"/>
        <v>0.3528734020618557</v>
      </c>
      <c r="F28" s="20">
        <f t="shared" si="7"/>
        <v>0.30464329896907216</v>
      </c>
      <c r="G28" s="20">
        <f t="shared" si="7"/>
        <v>0.2564453608247423</v>
      </c>
      <c r="H28" s="20">
        <f t="shared" si="7"/>
        <v>0.20612244897959184</v>
      </c>
      <c r="I28" s="20">
        <f t="shared" si="7"/>
        <v>0.15918367346938775</v>
      </c>
      <c r="J28" s="20">
        <f t="shared" si="7"/>
        <v>0.11122448979591837</v>
      </c>
      <c r="K28" s="20">
        <f t="shared" si="7"/>
        <v>0.06020408163265306</v>
      </c>
      <c r="L28" s="20">
        <f t="shared" si="7"/>
        <v>0.030612244897959183</v>
      </c>
      <c r="M28" s="20">
        <f t="shared" si="7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>SUM((C5-C14)/C25)</f>
        <v>0.5026475007394814</v>
      </c>
      <c r="D30" s="20">
        <f aca="true" t="shared" si="8" ref="D30:M30">SUM((D5-D14)/D25)</f>
        <v>0.3918308478235234</v>
      </c>
      <c r="E30" s="20">
        <f t="shared" si="8"/>
        <v>0.3528734020618557</v>
      </c>
      <c r="F30" s="20">
        <f t="shared" si="8"/>
        <v>0.30464329896907216</v>
      </c>
      <c r="G30" s="20">
        <f t="shared" si="8"/>
        <v>0.2564453608247423</v>
      </c>
      <c r="H30" s="20">
        <f t="shared" si="8"/>
        <v>0.20612244897959184</v>
      </c>
      <c r="I30" s="20">
        <f t="shared" si="8"/>
        <v>0.15918367346938775</v>
      </c>
      <c r="J30" s="20">
        <f t="shared" si="8"/>
        <v>0.11122448979591837</v>
      </c>
      <c r="K30" s="20">
        <f t="shared" si="8"/>
        <v>0.06020408163265306</v>
      </c>
      <c r="L30" s="20">
        <f t="shared" si="8"/>
        <v>0.030612244897959183</v>
      </c>
      <c r="M30" s="20">
        <f t="shared" si="8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>SUM((C17/C25))</f>
        <v>0.055719295316509106</v>
      </c>
      <c r="D32" s="20">
        <f aca="true" t="shared" si="9" ref="D32:M32">SUM((D17/D25))</f>
        <v>0.05795050212497203</v>
      </c>
      <c r="E32" s="20">
        <f t="shared" si="9"/>
        <v>0.07762927835051546</v>
      </c>
      <c r="F32" s="20">
        <f t="shared" si="9"/>
        <v>0.06789525773195876</v>
      </c>
      <c r="G32" s="20">
        <f t="shared" si="9"/>
        <v>0.06470309278350515</v>
      </c>
      <c r="H32" s="20">
        <f t="shared" si="9"/>
        <v>0.06766530612244898</v>
      </c>
      <c r="I32" s="20">
        <f t="shared" si="9"/>
        <v>0.06287755102040817</v>
      </c>
      <c r="J32" s="20">
        <f t="shared" si="9"/>
        <v>0.055142857142857146</v>
      </c>
      <c r="K32" s="20">
        <f t="shared" si="9"/>
        <v>0.05575510204081632</v>
      </c>
      <c r="L32" s="20">
        <f t="shared" si="9"/>
        <v>0.03208163265306122</v>
      </c>
      <c r="M32" s="20">
        <f t="shared" si="9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>SUM((C17-C23)/C25)</f>
        <v>0.055719295316509106</v>
      </c>
      <c r="D34" s="20">
        <f aca="true" t="shared" si="10" ref="D34:M34">SUM((D17-D23)/D25)</f>
        <v>0.05795050212497203</v>
      </c>
      <c r="E34" s="20">
        <f t="shared" si="10"/>
        <v>0.07762927835051546</v>
      </c>
      <c r="F34" s="20">
        <f t="shared" si="10"/>
        <v>0.06789525773195876</v>
      </c>
      <c r="G34" s="20">
        <f t="shared" si="10"/>
        <v>0.06470309278350515</v>
      </c>
      <c r="H34" s="20">
        <f t="shared" si="10"/>
        <v>0.06766530612244898</v>
      </c>
      <c r="I34" s="20">
        <f t="shared" si="10"/>
        <v>0.06287755102040817</v>
      </c>
      <c r="J34" s="20">
        <f t="shared" si="10"/>
        <v>0.055142857142857146</v>
      </c>
      <c r="K34" s="20">
        <f t="shared" si="10"/>
        <v>0.05575510204081632</v>
      </c>
      <c r="L34" s="20">
        <f t="shared" si="10"/>
        <v>0.03208163265306122</v>
      </c>
      <c r="M34" s="20">
        <f t="shared" si="10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C32:C33"/>
    <mergeCell ref="D32:D33"/>
    <mergeCell ref="E32:E33"/>
    <mergeCell ref="F32:F33"/>
    <mergeCell ref="J30:J31"/>
    <mergeCell ref="K30:K31"/>
    <mergeCell ref="L30:L31"/>
    <mergeCell ref="M30:M31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G28:G29"/>
    <mergeCell ref="H28:H29"/>
    <mergeCell ref="I28:I29"/>
    <mergeCell ref="J28:J29"/>
    <mergeCell ref="C28:C29"/>
    <mergeCell ref="D28:D29"/>
    <mergeCell ref="E28:E29"/>
    <mergeCell ref="F28:F29"/>
    <mergeCell ref="A32:A33"/>
    <mergeCell ref="B32:B33"/>
    <mergeCell ref="A34:A35"/>
    <mergeCell ref="B34:B35"/>
    <mergeCell ref="A28:A29"/>
    <mergeCell ref="B28:B29"/>
    <mergeCell ref="A30:A31"/>
    <mergeCell ref="B30:B31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H9" sqref="H9"/>
    </sheetView>
  </sheetViews>
  <sheetFormatPr defaultColWidth="9.140625" defaultRowHeight="12.75"/>
  <cols>
    <col min="1" max="1" width="3.57421875" style="6" customWidth="1"/>
    <col min="2" max="2" width="35.7109375" style="1" customWidth="1"/>
    <col min="3" max="4" width="9.140625" style="1" customWidth="1"/>
    <col min="5" max="5" width="9.57421875" style="1" bestFit="1" customWidth="1"/>
    <col min="6" max="16384" width="9.140625" style="1" customWidth="1"/>
  </cols>
  <sheetData>
    <row r="1" spans="1:13" ht="12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">
      <c r="M3" s="1" t="s">
        <v>47</v>
      </c>
    </row>
    <row r="4" spans="1:13" ht="15" customHeight="1">
      <c r="A4" s="5"/>
      <c r="B4" s="2" t="s">
        <v>0</v>
      </c>
      <c r="C4" s="7" t="s">
        <v>1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</row>
    <row r="5" spans="1:23" s="3" customFormat="1" ht="15" customHeight="1">
      <c r="A5" s="4" t="s">
        <v>2</v>
      </c>
      <c r="B5" s="4" t="s">
        <v>30</v>
      </c>
      <c r="C5" s="11">
        <f aca="true" t="shared" si="0" ref="C5:M5">SUM(C6+C10+C14)</f>
        <v>21464680</v>
      </c>
      <c r="D5" s="11">
        <f>SUM(D6+D14)</f>
        <v>19726905</v>
      </c>
      <c r="E5" s="11">
        <f t="shared" si="0"/>
        <v>17080925</v>
      </c>
      <c r="F5" s="11">
        <f t="shared" si="0"/>
        <v>14754945</v>
      </c>
      <c r="G5" s="11">
        <f t="shared" si="0"/>
        <v>12430525</v>
      </c>
      <c r="H5" s="11">
        <f t="shared" si="0"/>
        <v>10106105</v>
      </c>
      <c r="I5" s="11">
        <f t="shared" si="0"/>
        <v>7800000</v>
      </c>
      <c r="J5" s="11">
        <f t="shared" si="0"/>
        <v>5450000</v>
      </c>
      <c r="K5" s="11">
        <f t="shared" si="0"/>
        <v>2950000</v>
      </c>
      <c r="L5" s="11">
        <f t="shared" si="0"/>
        <v>1500000</v>
      </c>
      <c r="M5" s="11">
        <f t="shared" si="0"/>
        <v>0</v>
      </c>
      <c r="N5" s="13"/>
      <c r="O5" s="13"/>
      <c r="P5" s="13"/>
      <c r="Q5" s="13"/>
      <c r="R5" s="13"/>
      <c r="S5" s="13"/>
      <c r="T5" s="13"/>
      <c r="U5" s="14"/>
      <c r="V5" s="14"/>
      <c r="W5" s="14"/>
    </row>
    <row r="6" spans="1:20" ht="15" customHeight="1">
      <c r="A6" s="5" t="s">
        <v>3</v>
      </c>
      <c r="B6" s="5" t="s">
        <v>16</v>
      </c>
      <c r="C6" s="12">
        <f aca="true" t="shared" si="1" ref="C6:M6">SUM(C7:C9)</f>
        <v>21464680</v>
      </c>
      <c r="D6" s="12">
        <f t="shared" si="1"/>
        <v>19726905</v>
      </c>
      <c r="E6" s="12">
        <f t="shared" si="1"/>
        <v>17080925</v>
      </c>
      <c r="F6" s="12">
        <f t="shared" si="1"/>
        <v>14754945</v>
      </c>
      <c r="G6" s="12">
        <f t="shared" si="1"/>
        <v>12430525</v>
      </c>
      <c r="H6" s="12">
        <f t="shared" si="1"/>
        <v>10106105</v>
      </c>
      <c r="I6" s="12">
        <f t="shared" si="1"/>
        <v>7800000</v>
      </c>
      <c r="J6" s="12">
        <f t="shared" si="1"/>
        <v>5450000</v>
      </c>
      <c r="K6" s="12">
        <f t="shared" si="1"/>
        <v>2950000</v>
      </c>
      <c r="L6" s="12">
        <f t="shared" si="1"/>
        <v>1500000</v>
      </c>
      <c r="M6" s="12">
        <f t="shared" si="1"/>
        <v>0</v>
      </c>
      <c r="N6" s="9"/>
      <c r="O6" s="9"/>
      <c r="P6" s="9"/>
      <c r="Q6" s="9"/>
      <c r="R6" s="9"/>
      <c r="S6" s="9"/>
      <c r="T6" s="9"/>
    </row>
    <row r="7" spans="1:20" ht="15" customHeight="1">
      <c r="A7" s="5" t="s">
        <v>4</v>
      </c>
      <c r="B7" s="5" t="s">
        <v>5</v>
      </c>
      <c r="C7" s="12"/>
      <c r="D7" s="12">
        <v>103785</v>
      </c>
      <c r="E7" s="12">
        <v>79365</v>
      </c>
      <c r="F7" s="12">
        <v>54945</v>
      </c>
      <c r="G7" s="12">
        <v>30525</v>
      </c>
      <c r="H7" s="12">
        <v>6105</v>
      </c>
      <c r="I7" s="12"/>
      <c r="J7" s="12"/>
      <c r="K7" s="12"/>
      <c r="L7" s="12"/>
      <c r="M7" s="12"/>
      <c r="N7" s="9"/>
      <c r="O7" s="9"/>
      <c r="P7" s="9"/>
      <c r="Q7" s="9"/>
      <c r="R7" s="9"/>
      <c r="S7" s="9"/>
      <c r="T7" s="9"/>
    </row>
    <row r="8" spans="1:20" ht="15" customHeight="1">
      <c r="A8" s="5" t="s">
        <v>6</v>
      </c>
      <c r="B8" s="5" t="s">
        <v>7</v>
      </c>
      <c r="C8" s="12">
        <v>21464680</v>
      </c>
      <c r="D8" s="12">
        <f aca="true" t="shared" si="2" ref="D8:L8">SUM(C8-D20)</f>
        <v>19623120</v>
      </c>
      <c r="E8" s="12">
        <f t="shared" si="2"/>
        <v>17001560</v>
      </c>
      <c r="F8" s="12">
        <f t="shared" si="2"/>
        <v>14700000</v>
      </c>
      <c r="G8" s="12">
        <f t="shared" si="2"/>
        <v>12400000</v>
      </c>
      <c r="H8" s="12">
        <f t="shared" si="2"/>
        <v>10100000</v>
      </c>
      <c r="I8" s="12">
        <f t="shared" si="2"/>
        <v>7800000</v>
      </c>
      <c r="J8" s="12">
        <f t="shared" si="2"/>
        <v>5450000</v>
      </c>
      <c r="K8" s="12">
        <f t="shared" si="2"/>
        <v>2950000</v>
      </c>
      <c r="L8" s="12">
        <f t="shared" si="2"/>
        <v>1500000</v>
      </c>
      <c r="M8" s="12">
        <v>0</v>
      </c>
      <c r="N8" s="9"/>
      <c r="O8" s="9"/>
      <c r="P8" s="9"/>
      <c r="Q8" s="9"/>
      <c r="R8" s="9"/>
      <c r="S8" s="9"/>
      <c r="T8" s="9"/>
    </row>
    <row r="9" spans="1:20" ht="15" customHeight="1">
      <c r="A9" s="5" t="s">
        <v>8</v>
      </c>
      <c r="B9" s="5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  <c r="S9" s="9"/>
      <c r="T9" s="9"/>
    </row>
    <row r="10" spans="1:20" ht="15" customHeight="1">
      <c r="A10" s="5" t="s">
        <v>10</v>
      </c>
      <c r="B10" s="5" t="s">
        <v>17</v>
      </c>
      <c r="C10" s="12">
        <f aca="true" t="shared" si="3" ref="C10:M10">SUM(C11:C13)</f>
        <v>0</v>
      </c>
      <c r="D10" s="12">
        <f t="shared" si="3"/>
        <v>122100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9"/>
      <c r="O10" s="9"/>
      <c r="P10" s="9"/>
      <c r="Q10" s="9"/>
      <c r="R10" s="9"/>
      <c r="S10" s="9"/>
      <c r="T10" s="9"/>
    </row>
    <row r="11" spans="1:20" ht="15" customHeight="1">
      <c r="A11" s="5" t="s">
        <v>11</v>
      </c>
      <c r="B11" s="5" t="s">
        <v>5</v>
      </c>
      <c r="C11" s="12"/>
      <c r="D11" s="12">
        <v>122100</v>
      </c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  <c r="S11" s="9"/>
      <c r="T11" s="9"/>
    </row>
    <row r="12" spans="1:20" ht="15" customHeight="1">
      <c r="A12" s="5" t="s">
        <v>12</v>
      </c>
      <c r="B12" s="5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  <c r="S12" s="9"/>
      <c r="T12" s="9"/>
    </row>
    <row r="13" spans="1:20" ht="15" customHeight="1">
      <c r="A13" s="5" t="s">
        <v>13</v>
      </c>
      <c r="B13" s="5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  <c r="S13" s="9"/>
      <c r="T13" s="9"/>
    </row>
    <row r="14" spans="1:20" ht="15" customHeight="1">
      <c r="A14" s="5" t="s">
        <v>14</v>
      </c>
      <c r="B14" s="5" t="s">
        <v>15</v>
      </c>
      <c r="C14" s="12">
        <f aca="true" t="shared" si="4" ref="C14:M14">SUM(C15:C16)</f>
        <v>0</v>
      </c>
      <c r="D14" s="12">
        <f t="shared" si="4"/>
        <v>0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9"/>
      <c r="O14" s="9"/>
      <c r="P14" s="9"/>
      <c r="Q14" s="9"/>
      <c r="R14" s="9"/>
      <c r="S14" s="9"/>
      <c r="T14" s="9"/>
    </row>
    <row r="15" spans="1:20" ht="15" customHeight="1">
      <c r="A15" s="5" t="s">
        <v>18</v>
      </c>
      <c r="B15" s="5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9"/>
      <c r="S15" s="9"/>
      <c r="T15" s="9"/>
    </row>
    <row r="16" spans="1:20" ht="15" customHeight="1">
      <c r="A16" s="5" t="s">
        <v>19</v>
      </c>
      <c r="B16" s="5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9"/>
      <c r="P16" s="9"/>
      <c r="Q16" s="9"/>
      <c r="R16" s="9"/>
      <c r="S16" s="9"/>
      <c r="T16" s="9"/>
    </row>
    <row r="17" spans="1:20" ht="15" customHeight="1">
      <c r="A17" s="4" t="s">
        <v>22</v>
      </c>
      <c r="B17" s="4" t="s">
        <v>23</v>
      </c>
      <c r="C17" s="11">
        <f aca="true" t="shared" si="5" ref="C17:M17">SUM(C18+C23+C24)</f>
        <v>2320984</v>
      </c>
      <c r="D17" s="11">
        <f t="shared" si="5"/>
        <v>2904904</v>
      </c>
      <c r="E17" s="11">
        <f t="shared" si="5"/>
        <v>3751840</v>
      </c>
      <c r="F17" s="11">
        <f t="shared" si="5"/>
        <v>3279740</v>
      </c>
      <c r="G17" s="11">
        <f t="shared" si="5"/>
        <v>3124920</v>
      </c>
      <c r="H17" s="11">
        <f t="shared" si="5"/>
        <v>3302420</v>
      </c>
      <c r="I17" s="11">
        <f t="shared" si="5"/>
        <v>3087105</v>
      </c>
      <c r="J17" s="11">
        <f t="shared" si="5"/>
        <v>2702000</v>
      </c>
      <c r="K17" s="11">
        <f t="shared" si="5"/>
        <v>2732000</v>
      </c>
      <c r="L17" s="11">
        <f t="shared" si="5"/>
        <v>1572000</v>
      </c>
      <c r="M17" s="11">
        <f t="shared" si="5"/>
        <v>1546000</v>
      </c>
      <c r="N17" s="9"/>
      <c r="O17" s="9"/>
      <c r="P17" s="9"/>
      <c r="Q17" s="9"/>
      <c r="R17" s="9"/>
      <c r="S17" s="9"/>
      <c r="T17" s="9"/>
    </row>
    <row r="18" spans="1:20" ht="15" customHeight="1">
      <c r="A18" s="5" t="s">
        <v>24</v>
      </c>
      <c r="B18" s="5" t="s">
        <v>25</v>
      </c>
      <c r="C18" s="12">
        <f aca="true" t="shared" si="6" ref="C18:M18">SUM(C19:C22)</f>
        <v>1741560</v>
      </c>
      <c r="D18" s="12">
        <f t="shared" si="6"/>
        <v>1859875</v>
      </c>
      <c r="E18" s="12">
        <f t="shared" si="6"/>
        <v>2645980</v>
      </c>
      <c r="F18" s="12">
        <f t="shared" si="6"/>
        <v>2325980</v>
      </c>
      <c r="G18" s="12">
        <f t="shared" si="6"/>
        <v>2324420</v>
      </c>
      <c r="H18" s="12">
        <f t="shared" si="6"/>
        <v>2324420</v>
      </c>
      <c r="I18" s="12">
        <f t="shared" si="6"/>
        <v>2306105</v>
      </c>
      <c r="J18" s="12">
        <f t="shared" si="6"/>
        <v>2350000</v>
      </c>
      <c r="K18" s="12">
        <f t="shared" si="6"/>
        <v>2500000</v>
      </c>
      <c r="L18" s="12">
        <f t="shared" si="6"/>
        <v>1450000</v>
      </c>
      <c r="M18" s="12">
        <f t="shared" si="6"/>
        <v>1500000</v>
      </c>
      <c r="N18" s="9"/>
      <c r="O18" s="9"/>
      <c r="P18" s="9"/>
      <c r="Q18" s="9"/>
      <c r="R18" s="9"/>
      <c r="S18" s="9"/>
      <c r="T18" s="9"/>
    </row>
    <row r="19" spans="1:20" ht="15" customHeight="1">
      <c r="A19" s="5" t="s">
        <v>26</v>
      </c>
      <c r="B19" s="5" t="s">
        <v>27</v>
      </c>
      <c r="C19" s="12"/>
      <c r="D19" s="12">
        <v>18315</v>
      </c>
      <c r="E19" s="12">
        <v>24420</v>
      </c>
      <c r="F19" s="12">
        <v>24420</v>
      </c>
      <c r="G19" s="12">
        <v>24420</v>
      </c>
      <c r="H19" s="12">
        <v>24420</v>
      </c>
      <c r="I19" s="12">
        <v>6105</v>
      </c>
      <c r="J19" s="12"/>
      <c r="K19" s="12"/>
      <c r="L19" s="12"/>
      <c r="M19" s="12"/>
      <c r="N19" s="9"/>
      <c r="O19" s="9"/>
      <c r="P19" s="9"/>
      <c r="Q19" s="9"/>
      <c r="R19" s="9"/>
      <c r="S19" s="9"/>
      <c r="T19" s="9"/>
    </row>
    <row r="20" spans="1:20" ht="15" customHeight="1">
      <c r="A20" s="5" t="s">
        <v>32</v>
      </c>
      <c r="B20" s="5" t="s">
        <v>28</v>
      </c>
      <c r="C20" s="12">
        <v>1741560</v>
      </c>
      <c r="D20" s="12">
        <v>1841560</v>
      </c>
      <c r="E20" s="12">
        <v>2621560</v>
      </c>
      <c r="F20" s="12">
        <v>2301560</v>
      </c>
      <c r="G20" s="12">
        <v>2300000</v>
      </c>
      <c r="H20" s="12">
        <v>2300000</v>
      </c>
      <c r="I20" s="12">
        <v>2300000</v>
      </c>
      <c r="J20" s="12">
        <v>2350000</v>
      </c>
      <c r="K20" s="12">
        <v>2500000</v>
      </c>
      <c r="L20" s="12">
        <v>1450000</v>
      </c>
      <c r="M20" s="12">
        <v>1500000</v>
      </c>
      <c r="N20" s="9"/>
      <c r="O20" s="9"/>
      <c r="P20" s="9"/>
      <c r="Q20" s="9"/>
      <c r="R20" s="9"/>
      <c r="S20" s="9"/>
      <c r="T20" s="9"/>
    </row>
    <row r="21" spans="1:20" ht="15" customHeight="1">
      <c r="A21" s="5" t="s">
        <v>33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Q21" s="9"/>
      <c r="R21" s="9"/>
      <c r="S21" s="9"/>
      <c r="T21" s="9"/>
    </row>
    <row r="22" spans="1:20" ht="15" customHeight="1">
      <c r="A22" s="5" t="s">
        <v>34</v>
      </c>
      <c r="B22" s="5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9"/>
      <c r="P22" s="9"/>
      <c r="Q22" s="9"/>
      <c r="R22" s="9"/>
      <c r="S22" s="9"/>
      <c r="T22" s="9"/>
    </row>
    <row r="23" spans="1:20" ht="15" customHeight="1">
      <c r="A23" s="5" t="s">
        <v>35</v>
      </c>
      <c r="B23" s="5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9"/>
      <c r="P23" s="9"/>
      <c r="Q23" s="9"/>
      <c r="R23" s="9"/>
      <c r="S23" s="9"/>
      <c r="T23" s="9"/>
    </row>
    <row r="24" spans="1:20" ht="15" customHeight="1">
      <c r="A24" s="5" t="s">
        <v>37</v>
      </c>
      <c r="B24" s="5" t="s">
        <v>38</v>
      </c>
      <c r="C24" s="12">
        <v>579424</v>
      </c>
      <c r="D24" s="12">
        <v>1045029</v>
      </c>
      <c r="E24" s="12">
        <v>1105860</v>
      </c>
      <c r="F24" s="12">
        <v>953760</v>
      </c>
      <c r="G24" s="12">
        <v>800500</v>
      </c>
      <c r="H24" s="12">
        <v>978000</v>
      </c>
      <c r="I24" s="12">
        <v>781000</v>
      </c>
      <c r="J24" s="12">
        <v>352000</v>
      </c>
      <c r="K24" s="12">
        <v>232000</v>
      </c>
      <c r="L24" s="12">
        <v>122000</v>
      </c>
      <c r="M24" s="12">
        <v>46000</v>
      </c>
      <c r="N24" s="9"/>
      <c r="O24" s="9"/>
      <c r="P24" s="9"/>
      <c r="Q24" s="9"/>
      <c r="R24" s="9"/>
      <c r="S24" s="9"/>
      <c r="T24" s="9"/>
    </row>
    <row r="25" spans="1:20" ht="15" customHeight="1">
      <c r="A25" s="4" t="s">
        <v>39</v>
      </c>
      <c r="B25" s="4" t="s">
        <v>40</v>
      </c>
      <c r="C25" s="11">
        <v>42514912</v>
      </c>
      <c r="D25" s="11">
        <v>46104810</v>
      </c>
      <c r="E25" s="11">
        <v>48394560</v>
      </c>
      <c r="F25" s="11">
        <v>48500000</v>
      </c>
      <c r="G25" s="11">
        <v>48500000</v>
      </c>
      <c r="H25" s="11">
        <v>49000000</v>
      </c>
      <c r="I25" s="11">
        <v>49000000</v>
      </c>
      <c r="J25" s="11">
        <v>49000000</v>
      </c>
      <c r="K25" s="11">
        <v>49000000</v>
      </c>
      <c r="L25" s="11">
        <v>49000000</v>
      </c>
      <c r="M25" s="11">
        <v>49000000</v>
      </c>
      <c r="N25" s="9"/>
      <c r="O25" s="9"/>
      <c r="P25" s="9"/>
      <c r="Q25" s="9"/>
      <c r="R25" s="9"/>
      <c r="S25" s="9"/>
      <c r="T25" s="9"/>
    </row>
    <row r="26" spans="1:20" ht="15" customHeight="1">
      <c r="A26" s="4" t="s">
        <v>41</v>
      </c>
      <c r="B26" s="4" t="s">
        <v>42</v>
      </c>
      <c r="C26" s="11">
        <v>48953957</v>
      </c>
      <c r="D26" s="11">
        <v>44367035</v>
      </c>
      <c r="E26" s="11">
        <v>45748580</v>
      </c>
      <c r="F26" s="11">
        <v>46174020</v>
      </c>
      <c r="G26" s="11">
        <v>46175580</v>
      </c>
      <c r="H26" s="11">
        <v>46675580</v>
      </c>
      <c r="I26" s="11">
        <v>46693895</v>
      </c>
      <c r="J26" s="11">
        <v>46650000</v>
      </c>
      <c r="K26" s="11">
        <v>46500000</v>
      </c>
      <c r="L26" s="11">
        <v>47550000</v>
      </c>
      <c r="M26" s="11">
        <v>47500000</v>
      </c>
      <c r="N26" s="9"/>
      <c r="O26" s="9"/>
      <c r="P26" s="9"/>
      <c r="Q26" s="9"/>
      <c r="R26" s="9"/>
      <c r="S26" s="9"/>
      <c r="T26" s="9"/>
    </row>
    <row r="27" spans="1:20" ht="15" customHeight="1">
      <c r="A27" s="4" t="s">
        <v>43</v>
      </c>
      <c r="B27" s="4" t="s">
        <v>44</v>
      </c>
      <c r="C27" s="11">
        <f aca="true" t="shared" si="7" ref="C27:M27">SUM(C25-C26)</f>
        <v>-6439045</v>
      </c>
      <c r="D27" s="11">
        <f t="shared" si="7"/>
        <v>1737775</v>
      </c>
      <c r="E27" s="11">
        <f t="shared" si="7"/>
        <v>2645980</v>
      </c>
      <c r="F27" s="11">
        <f t="shared" si="7"/>
        <v>2325980</v>
      </c>
      <c r="G27" s="11">
        <f t="shared" si="7"/>
        <v>2324420</v>
      </c>
      <c r="H27" s="11">
        <f t="shared" si="7"/>
        <v>2324420</v>
      </c>
      <c r="I27" s="11">
        <f t="shared" si="7"/>
        <v>2306105</v>
      </c>
      <c r="J27" s="11">
        <f t="shared" si="7"/>
        <v>2350000</v>
      </c>
      <c r="K27" s="11">
        <f t="shared" si="7"/>
        <v>2500000</v>
      </c>
      <c r="L27" s="11">
        <f t="shared" si="7"/>
        <v>1450000</v>
      </c>
      <c r="M27" s="11">
        <f t="shared" si="7"/>
        <v>1500000</v>
      </c>
      <c r="N27" s="9"/>
      <c r="O27" s="9"/>
      <c r="P27" s="9"/>
      <c r="Q27" s="9"/>
      <c r="R27" s="9"/>
      <c r="S27" s="9"/>
      <c r="T27" s="9"/>
    </row>
    <row r="28" spans="1:20" ht="12">
      <c r="A28" s="16" t="s">
        <v>45</v>
      </c>
      <c r="B28" s="18" t="s">
        <v>51</v>
      </c>
      <c r="C28" s="20">
        <f aca="true" t="shared" si="8" ref="C28:M28">SUM((C5)/C25)</f>
        <v>0.5048741486281331</v>
      </c>
      <c r="D28" s="20">
        <f t="shared" si="8"/>
        <v>0.42787086640200883</v>
      </c>
      <c r="E28" s="20">
        <f t="shared" si="8"/>
        <v>0.3529513441180166</v>
      </c>
      <c r="F28" s="20">
        <f t="shared" si="8"/>
        <v>0.30422567010309276</v>
      </c>
      <c r="G28" s="20">
        <f t="shared" si="8"/>
        <v>0.2562994845360825</v>
      </c>
      <c r="H28" s="20">
        <f t="shared" si="8"/>
        <v>0.20624704081632653</v>
      </c>
      <c r="I28" s="20">
        <f t="shared" si="8"/>
        <v>0.15918367346938775</v>
      </c>
      <c r="J28" s="20">
        <f t="shared" si="8"/>
        <v>0.11122448979591837</v>
      </c>
      <c r="K28" s="20">
        <f t="shared" si="8"/>
        <v>0.06020408163265306</v>
      </c>
      <c r="L28" s="20">
        <f t="shared" si="8"/>
        <v>0.030612244897959183</v>
      </c>
      <c r="M28" s="20">
        <f t="shared" si="8"/>
        <v>0</v>
      </c>
      <c r="N28" s="9"/>
      <c r="O28" s="9"/>
      <c r="P28" s="9"/>
      <c r="Q28" s="9"/>
      <c r="R28" s="9"/>
      <c r="S28" s="9"/>
      <c r="T28" s="9"/>
    </row>
    <row r="29" spans="1:20" ht="12">
      <c r="A29" s="17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  <c r="O29" s="9"/>
      <c r="P29" s="9"/>
      <c r="Q29" s="9"/>
      <c r="R29" s="9"/>
      <c r="S29" s="9"/>
      <c r="T29" s="9"/>
    </row>
    <row r="30" spans="1:20" ht="12">
      <c r="A30" s="16" t="s">
        <v>45</v>
      </c>
      <c r="B30" s="18" t="s">
        <v>49</v>
      </c>
      <c r="C30" s="20">
        <f aca="true" t="shared" si="9" ref="C30:M30">SUM((C5-C14)/C25)</f>
        <v>0.5048741486281331</v>
      </c>
      <c r="D30" s="20">
        <f t="shared" si="9"/>
        <v>0.42787086640200883</v>
      </c>
      <c r="E30" s="20">
        <f t="shared" si="9"/>
        <v>0.3529513441180166</v>
      </c>
      <c r="F30" s="20">
        <f t="shared" si="9"/>
        <v>0.30422567010309276</v>
      </c>
      <c r="G30" s="20">
        <f t="shared" si="9"/>
        <v>0.2562994845360825</v>
      </c>
      <c r="H30" s="20">
        <f t="shared" si="9"/>
        <v>0.20624704081632653</v>
      </c>
      <c r="I30" s="20">
        <f t="shared" si="9"/>
        <v>0.15918367346938775</v>
      </c>
      <c r="J30" s="20">
        <f t="shared" si="9"/>
        <v>0.11122448979591837</v>
      </c>
      <c r="K30" s="20">
        <f t="shared" si="9"/>
        <v>0.06020408163265306</v>
      </c>
      <c r="L30" s="20">
        <f t="shared" si="9"/>
        <v>0.030612244897959183</v>
      </c>
      <c r="M30" s="20">
        <f t="shared" si="9"/>
        <v>0</v>
      </c>
      <c r="N30" s="9"/>
      <c r="O30" s="9"/>
      <c r="P30" s="9"/>
      <c r="Q30" s="9"/>
      <c r="R30" s="9"/>
      <c r="S30" s="9"/>
      <c r="T30" s="9"/>
    </row>
    <row r="31" spans="1:20" ht="12">
      <c r="A31" s="17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  <c r="O31" s="9"/>
      <c r="P31" s="9"/>
      <c r="Q31" s="9"/>
      <c r="R31" s="9"/>
      <c r="S31" s="9"/>
      <c r="T31" s="9"/>
    </row>
    <row r="32" spans="1:20" ht="12">
      <c r="A32" s="16" t="s">
        <v>45</v>
      </c>
      <c r="B32" s="18" t="s">
        <v>50</v>
      </c>
      <c r="C32" s="20">
        <f aca="true" t="shared" si="10" ref="C32:M32">SUM((C17/C25))</f>
        <v>0.05459223342623878</v>
      </c>
      <c r="D32" s="20">
        <f t="shared" si="10"/>
        <v>0.06300652795228957</v>
      </c>
      <c r="E32" s="20">
        <f t="shared" si="10"/>
        <v>0.07752606904577705</v>
      </c>
      <c r="F32" s="20">
        <f t="shared" si="10"/>
        <v>0.06762350515463918</v>
      </c>
      <c r="G32" s="20">
        <f t="shared" si="10"/>
        <v>0.06443134020618557</v>
      </c>
      <c r="H32" s="20">
        <f t="shared" si="10"/>
        <v>0.06739632653061224</v>
      </c>
      <c r="I32" s="20">
        <f t="shared" si="10"/>
        <v>0.06300214285714285</v>
      </c>
      <c r="J32" s="20">
        <f t="shared" si="10"/>
        <v>0.055142857142857146</v>
      </c>
      <c r="K32" s="20">
        <f t="shared" si="10"/>
        <v>0.05575510204081632</v>
      </c>
      <c r="L32" s="20">
        <f t="shared" si="10"/>
        <v>0.03208163265306122</v>
      </c>
      <c r="M32" s="20">
        <f t="shared" si="10"/>
        <v>0.031551020408163266</v>
      </c>
      <c r="N32" s="9"/>
      <c r="O32" s="9"/>
      <c r="P32" s="9"/>
      <c r="Q32" s="9"/>
      <c r="R32" s="9"/>
      <c r="S32" s="9"/>
      <c r="T32" s="9"/>
    </row>
    <row r="33" spans="1:20" ht="12">
      <c r="A33" s="17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"/>
      <c r="O33" s="9"/>
      <c r="P33" s="9"/>
      <c r="Q33" s="9"/>
      <c r="R33" s="9"/>
      <c r="S33" s="9"/>
      <c r="T33" s="9"/>
    </row>
    <row r="34" spans="1:20" ht="12">
      <c r="A34" s="16" t="s">
        <v>45</v>
      </c>
      <c r="B34" s="18" t="s">
        <v>52</v>
      </c>
      <c r="C34" s="20">
        <f aca="true" t="shared" si="11" ref="C34:M34">SUM((C17-C23)/C25)</f>
        <v>0.05459223342623878</v>
      </c>
      <c r="D34" s="20">
        <f t="shared" si="11"/>
        <v>0.06300652795228957</v>
      </c>
      <c r="E34" s="20">
        <f t="shared" si="11"/>
        <v>0.07752606904577705</v>
      </c>
      <c r="F34" s="20">
        <f t="shared" si="11"/>
        <v>0.06762350515463918</v>
      </c>
      <c r="G34" s="20">
        <f t="shared" si="11"/>
        <v>0.06443134020618557</v>
      </c>
      <c r="H34" s="20">
        <f t="shared" si="11"/>
        <v>0.06739632653061224</v>
      </c>
      <c r="I34" s="20">
        <f t="shared" si="11"/>
        <v>0.06300214285714285</v>
      </c>
      <c r="J34" s="20">
        <f t="shared" si="11"/>
        <v>0.055142857142857146</v>
      </c>
      <c r="K34" s="20">
        <f t="shared" si="11"/>
        <v>0.05575510204081632</v>
      </c>
      <c r="L34" s="20">
        <f t="shared" si="11"/>
        <v>0.03208163265306122</v>
      </c>
      <c r="M34" s="20">
        <f t="shared" si="11"/>
        <v>0.031551020408163266</v>
      </c>
      <c r="N34" s="9"/>
      <c r="O34" s="9"/>
      <c r="P34" s="9"/>
      <c r="Q34" s="9"/>
      <c r="R34" s="9"/>
      <c r="S34" s="9"/>
      <c r="T34" s="9"/>
    </row>
    <row r="35" spans="1:20" ht="12">
      <c r="A35" s="17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9"/>
      <c r="O35" s="9"/>
      <c r="P35" s="9"/>
      <c r="Q35" s="9"/>
      <c r="R35" s="9"/>
      <c r="S35" s="9"/>
      <c r="T35" s="9"/>
    </row>
    <row r="36" spans="3:13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3.5">
      <c r="B37" s="8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53">
    <mergeCell ref="A28:A29"/>
    <mergeCell ref="B28:B29"/>
    <mergeCell ref="A30:A31"/>
    <mergeCell ref="B30:B31"/>
    <mergeCell ref="A32:A33"/>
    <mergeCell ref="B32:B33"/>
    <mergeCell ref="A34:A35"/>
    <mergeCell ref="B34:B35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J32:J33"/>
    <mergeCell ref="C32:C33"/>
    <mergeCell ref="D32:D33"/>
    <mergeCell ref="E32:E33"/>
    <mergeCell ref="F32:F33"/>
    <mergeCell ref="I34:I35"/>
    <mergeCell ref="G32:G33"/>
    <mergeCell ref="H32:H33"/>
    <mergeCell ref="I32:I33"/>
    <mergeCell ref="E34:E35"/>
    <mergeCell ref="F34:F35"/>
    <mergeCell ref="G34:G35"/>
    <mergeCell ref="H34:H35"/>
    <mergeCell ref="A1:M1"/>
    <mergeCell ref="J34:J35"/>
    <mergeCell ref="K34:K35"/>
    <mergeCell ref="L34:L35"/>
    <mergeCell ref="M34:M35"/>
    <mergeCell ref="K32:K33"/>
    <mergeCell ref="L32:L33"/>
    <mergeCell ref="M32:M33"/>
    <mergeCell ref="C34:C35"/>
    <mergeCell ref="D34:D35"/>
  </mergeCells>
  <printOptions horizontalCentered="1"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  <headerFooter alignWithMargins="0">
    <oddHeader>&amp;R&amp;"Arial,Pogrubiony"&amp;9Załącznik Nr 4 do uchwały Nr 17/35/07 Zarządu Powiatu Jelenieogórskiego  z dn.14 marca 2007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2007-03-20T08:18:36Z</cp:lastPrinted>
  <dcterms:created xsi:type="dcterms:W3CDTF">2006-11-14T15:33:26Z</dcterms:created>
  <dcterms:modified xsi:type="dcterms:W3CDTF">2007-03-20T08:19:35Z</dcterms:modified>
  <cp:category/>
  <cp:version/>
  <cp:contentType/>
  <cp:contentStatus/>
</cp:coreProperties>
</file>